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ate1904="1" codeName="ThisWorkbook"/>
  <mc:AlternateContent xmlns:mc="http://schemas.openxmlformats.org/markup-compatibility/2006">
    <mc:Choice Requires="x15">
      <x15ac:absPath xmlns:x15ac="http://schemas.microsoft.com/office/spreadsheetml/2010/11/ac" url="https://jnj-my.sharepoint.com/personal/jvanhoud_its_jnj_com/Documents/jos - Jos - 20230719/tnbb/TN-PIC/website/"/>
    </mc:Choice>
  </mc:AlternateContent>
  <xr:revisionPtr revIDLastSave="1432" documentId="13_ncr:4000b_{26B31340-9904-4403-8CF2-56619E47A669}" xr6:coauthVersionLast="47" xr6:coauthVersionMax="47" xr10:uidLastSave="{3496266A-0681-459C-BDA0-0014B63A388C}"/>
  <workbookProtection workbookAlgorithmName="SHA-512" workbookHashValue="CmRN745Kja+Aog2YD/Ayulo7JzmcWbHigv4UBEGedhtPar1uWGVSdGTKNNzq/F6zGL453TLAVtVFagn7NWjliw==" workbookSaltValue="mrk1wPwFuIFccJD0mASBGg==" workbookSpinCount="100000" lockStructure="1"/>
  <bookViews>
    <workbookView xWindow="-120" yWindow="-16320" windowWidth="29040" windowHeight="15990" activeTab="1" xr2:uid="{00000000-000D-0000-FFFF-FFFF00000000}"/>
  </bookViews>
  <sheets>
    <sheet name="TNBB Routine" sheetId="27" r:id="rId1"/>
    <sheet name="Diet Plan" sheetId="5" r:id="rId2"/>
    <sheet name="Printable Report" sheetId="26" r:id="rId3"/>
    <sheet name="TN Protein Ice Creams" sheetId="28" r:id="rId4"/>
    <sheet name="How To - Manual" sheetId="20" r:id="rId5"/>
    <sheet name="Nutrition Table" sheetId="2" r:id="rId6"/>
    <sheet name="8000 More Products" sheetId="22" r:id="rId7"/>
    <sheet name="True-Natural-Bodybuilding.com" sheetId="19" r:id="rId8"/>
  </sheets>
  <definedNames>
    <definedName name="_xlnm._FilterDatabase" localSheetId="5" hidden="1">'Nutrition Table'!$A$5:$AO$5</definedName>
    <definedName name="_xlnm.Print_Area" localSheetId="2">'Printable Report'!$A$1:$H$133</definedName>
    <definedName name="_xlnm.Print_Titles" localSheetId="2">'Printable Report'!$16:$20</definedName>
    <definedName name="Tabel">'Nutrition Table'!$A$5:$H$24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5" i="28" l="1"/>
  <c r="AL27" i="28" s="1"/>
  <c r="AK25" i="28"/>
  <c r="AK27" i="28" s="1"/>
  <c r="AJ25" i="28"/>
  <c r="AJ27" i="28" s="1"/>
  <c r="AI25" i="28"/>
  <c r="AI27" i="28" s="1"/>
  <c r="AH25" i="28"/>
  <c r="AH27" i="28" s="1"/>
  <c r="AG25" i="28"/>
  <c r="AG27" i="28" s="1"/>
  <c r="AF25" i="28"/>
  <c r="AF27" i="28" s="1"/>
  <c r="AE25" i="28"/>
  <c r="AE27" i="28" s="1"/>
  <c r="Z25" i="28"/>
  <c r="Z27" i="28" s="1"/>
  <c r="Y25" i="28"/>
  <c r="Y27" i="28" s="1"/>
  <c r="X25" i="28"/>
  <c r="X27" i="28" s="1"/>
  <c r="W25" i="28"/>
  <c r="W27" i="28" s="1"/>
  <c r="AD25" i="28"/>
  <c r="AD27" i="28" s="1"/>
  <c r="AC25" i="28"/>
  <c r="AC27" i="28" s="1"/>
  <c r="AB25" i="28"/>
  <c r="AB27" i="28" s="1"/>
  <c r="AA25" i="28"/>
  <c r="AA27" i="28" s="1"/>
  <c r="V25" i="28"/>
  <c r="V27" i="28" s="1"/>
  <c r="U25" i="28"/>
  <c r="U27" i="28" s="1"/>
  <c r="T25" i="28"/>
  <c r="T27" i="28" s="1"/>
  <c r="S25" i="28"/>
  <c r="S27" i="28" s="1"/>
  <c r="R25" i="28"/>
  <c r="R27" i="28" s="1"/>
  <c r="Q25" i="28"/>
  <c r="Q27" i="28" s="1"/>
  <c r="P25" i="28"/>
  <c r="P27" i="28" s="1"/>
  <c r="O25" i="28"/>
  <c r="O27" i="28" s="1"/>
  <c r="N25" i="28"/>
  <c r="N27" i="28" s="1"/>
  <c r="M25" i="28"/>
  <c r="M27" i="28" s="1"/>
  <c r="L25" i="28"/>
  <c r="L27" i="28" s="1"/>
  <c r="K25" i="28"/>
  <c r="K27" i="28" s="1"/>
  <c r="G25" i="28" l="1"/>
  <c r="G27" i="28" s="1"/>
  <c r="J25" i="28"/>
  <c r="J27" i="28" s="1"/>
  <c r="I25" i="28"/>
  <c r="I27" i="28" s="1"/>
  <c r="H25" i="28"/>
  <c r="H27" i="28" s="1"/>
  <c r="AP25" i="28" l="1"/>
  <c r="AP27" i="28" s="1"/>
  <c r="AO25" i="28"/>
  <c r="AO27" i="28" s="1"/>
  <c r="AN25" i="28"/>
  <c r="AN27" i="28" s="1"/>
  <c r="AM25" i="28"/>
  <c r="AM27" i="28" s="1"/>
  <c r="C25" i="28" l="1"/>
  <c r="C27" i="28" s="1"/>
  <c r="F25" i="28"/>
  <c r="F27" i="28" s="1"/>
  <c r="E25" i="28"/>
  <c r="E27" i="28" s="1"/>
  <c r="D25" i="28"/>
  <c r="D27" i="28" s="1"/>
  <c r="C116" i="5" l="1"/>
  <c r="C103" i="5"/>
  <c r="C90" i="5"/>
  <c r="C77" i="5"/>
  <c r="C83" i="26" s="1"/>
  <c r="C64" i="5"/>
  <c r="C51" i="5"/>
  <c r="C57" i="26" s="1"/>
  <c r="C38" i="5"/>
  <c r="C44" i="26" s="1"/>
  <c r="C25" i="5"/>
  <c r="C31" i="26" s="1"/>
  <c r="C121" i="26"/>
  <c r="B121" i="26"/>
  <c r="A121" i="26"/>
  <c r="C120" i="26"/>
  <c r="B120" i="26"/>
  <c r="A120" i="26"/>
  <c r="C119" i="26"/>
  <c r="B119" i="26"/>
  <c r="A119" i="26"/>
  <c r="C108" i="26"/>
  <c r="B108" i="26"/>
  <c r="A108" i="26"/>
  <c r="C107" i="26"/>
  <c r="B107" i="26"/>
  <c r="A107" i="26"/>
  <c r="C106" i="26"/>
  <c r="B106" i="26"/>
  <c r="A106" i="26"/>
  <c r="B86" i="26"/>
  <c r="C95" i="26"/>
  <c r="B95" i="26"/>
  <c r="A95" i="26"/>
  <c r="C94" i="26"/>
  <c r="B94" i="26"/>
  <c r="A94" i="26"/>
  <c r="C93" i="26"/>
  <c r="B93" i="26"/>
  <c r="A93" i="26"/>
  <c r="C82" i="26"/>
  <c r="B82" i="26"/>
  <c r="A82" i="26"/>
  <c r="C81" i="26"/>
  <c r="B81" i="26"/>
  <c r="A81" i="26"/>
  <c r="C80" i="26"/>
  <c r="B80" i="26"/>
  <c r="A80" i="26"/>
  <c r="C69" i="26"/>
  <c r="B69" i="26"/>
  <c r="A69" i="26"/>
  <c r="C68" i="26"/>
  <c r="B68" i="26"/>
  <c r="A68" i="26"/>
  <c r="C67" i="26"/>
  <c r="B67" i="26"/>
  <c r="A67" i="26"/>
  <c r="C56" i="26"/>
  <c r="B56" i="26"/>
  <c r="A56" i="26"/>
  <c r="C55" i="26"/>
  <c r="B55" i="26"/>
  <c r="A55" i="26"/>
  <c r="C54" i="26"/>
  <c r="B54" i="26"/>
  <c r="A54" i="26"/>
  <c r="B29" i="26"/>
  <c r="C43" i="26"/>
  <c r="B43" i="26"/>
  <c r="A43" i="26"/>
  <c r="C42" i="26"/>
  <c r="B42" i="26"/>
  <c r="A42" i="26"/>
  <c r="C41" i="26"/>
  <c r="B41" i="26"/>
  <c r="A41" i="26"/>
  <c r="C28" i="26"/>
  <c r="B28" i="26"/>
  <c r="A28" i="26"/>
  <c r="C30" i="26"/>
  <c r="B30" i="26"/>
  <c r="A30" i="26"/>
  <c r="C29" i="26"/>
  <c r="A29" i="26"/>
  <c r="B27" i="26"/>
  <c r="AQ115" i="5"/>
  <c r="AP115" i="5"/>
  <c r="AO115" i="5"/>
  <c r="AM115" i="5"/>
  <c r="AN115" i="5" s="1"/>
  <c r="AL115" i="5"/>
  <c r="AK115" i="5"/>
  <c r="AJ115" i="5"/>
  <c r="AI115" i="5"/>
  <c r="AH115" i="5"/>
  <c r="AG115" i="5"/>
  <c r="AF115" i="5"/>
  <c r="AE115" i="5"/>
  <c r="AD115" i="5"/>
  <c r="AC115" i="5"/>
  <c r="AB115" i="5"/>
  <c r="AA115" i="5"/>
  <c r="Z115" i="5"/>
  <c r="Y115" i="5"/>
  <c r="X115" i="5"/>
  <c r="W115" i="5"/>
  <c r="V115" i="5"/>
  <c r="U115" i="5"/>
  <c r="T115" i="5"/>
  <c r="S115" i="5"/>
  <c r="R115" i="5"/>
  <c r="Q115" i="5"/>
  <c r="P115" i="5"/>
  <c r="O115" i="5"/>
  <c r="N115" i="5"/>
  <c r="M115" i="5"/>
  <c r="L115" i="5"/>
  <c r="K115" i="5"/>
  <c r="J115" i="5"/>
  <c r="I115" i="5"/>
  <c r="H115" i="5"/>
  <c r="H121" i="26" s="1"/>
  <c r="G115" i="5"/>
  <c r="G121" i="26" s="1"/>
  <c r="F115" i="5"/>
  <c r="F121" i="26" s="1"/>
  <c r="E115" i="5"/>
  <c r="E121" i="26" s="1"/>
  <c r="D115" i="5"/>
  <c r="D121" i="26" s="1"/>
  <c r="AQ114" i="5"/>
  <c r="AP114" i="5"/>
  <c r="AO114" i="5"/>
  <c r="AM114" i="5"/>
  <c r="AN114" i="5" s="1"/>
  <c r="AL114" i="5"/>
  <c r="AK114" i="5"/>
  <c r="AJ114" i="5"/>
  <c r="AI114" i="5"/>
  <c r="AH114" i="5"/>
  <c r="AG114" i="5"/>
  <c r="AF114" i="5"/>
  <c r="AE114" i="5"/>
  <c r="AD114" i="5"/>
  <c r="AC114" i="5"/>
  <c r="AB114" i="5"/>
  <c r="AA114" i="5"/>
  <c r="Z114" i="5"/>
  <c r="Y114" i="5"/>
  <c r="X114" i="5"/>
  <c r="W114" i="5"/>
  <c r="V114" i="5"/>
  <c r="U114" i="5"/>
  <c r="T114" i="5"/>
  <c r="S114" i="5"/>
  <c r="R114" i="5"/>
  <c r="Q114" i="5"/>
  <c r="P114" i="5"/>
  <c r="O114" i="5"/>
  <c r="N114" i="5"/>
  <c r="M114" i="5"/>
  <c r="L114" i="5"/>
  <c r="K114" i="5"/>
  <c r="J114" i="5"/>
  <c r="I114" i="5"/>
  <c r="H114" i="5"/>
  <c r="H120" i="26" s="1"/>
  <c r="G114" i="5"/>
  <c r="G120" i="26" s="1"/>
  <c r="F114" i="5"/>
  <c r="F120" i="26" s="1"/>
  <c r="E114" i="5"/>
  <c r="E120" i="26" s="1"/>
  <c r="D114" i="5"/>
  <c r="D120" i="26" s="1"/>
  <c r="AQ102" i="5"/>
  <c r="AP102" i="5"/>
  <c r="AO102" i="5"/>
  <c r="AM102" i="5"/>
  <c r="AL102" i="5"/>
  <c r="AK102" i="5"/>
  <c r="AJ102" i="5"/>
  <c r="AI102" i="5"/>
  <c r="AH102" i="5"/>
  <c r="AG102" i="5"/>
  <c r="AF102" i="5"/>
  <c r="AE102" i="5"/>
  <c r="AD102" i="5"/>
  <c r="AC102" i="5"/>
  <c r="AB102" i="5"/>
  <c r="AA102" i="5"/>
  <c r="Z102" i="5"/>
  <c r="Y102" i="5"/>
  <c r="X102" i="5"/>
  <c r="W102" i="5"/>
  <c r="V102" i="5"/>
  <c r="U102" i="5"/>
  <c r="T102" i="5"/>
  <c r="S102" i="5"/>
  <c r="R102" i="5"/>
  <c r="Q102" i="5"/>
  <c r="P102" i="5"/>
  <c r="O102" i="5"/>
  <c r="N102" i="5"/>
  <c r="M102" i="5"/>
  <c r="L102" i="5"/>
  <c r="K102" i="5"/>
  <c r="J102" i="5"/>
  <c r="I102" i="5"/>
  <c r="H102" i="5"/>
  <c r="H108" i="26" s="1"/>
  <c r="G102" i="5"/>
  <c r="G108" i="26" s="1"/>
  <c r="F102" i="5"/>
  <c r="F108" i="26" s="1"/>
  <c r="E102" i="5"/>
  <c r="E108" i="26" s="1"/>
  <c r="D102" i="5"/>
  <c r="D108" i="26" s="1"/>
  <c r="AQ101" i="5"/>
  <c r="AP101" i="5"/>
  <c r="AO101" i="5"/>
  <c r="AM101" i="5"/>
  <c r="AL101" i="5"/>
  <c r="AK101" i="5"/>
  <c r="AJ101" i="5"/>
  <c r="AI101" i="5"/>
  <c r="AH101" i="5"/>
  <c r="AG101" i="5"/>
  <c r="AF101" i="5"/>
  <c r="AE101" i="5"/>
  <c r="AD101" i="5"/>
  <c r="AC101" i="5"/>
  <c r="AB101" i="5"/>
  <c r="AA101" i="5"/>
  <c r="Z101" i="5"/>
  <c r="Y101" i="5"/>
  <c r="X101" i="5"/>
  <c r="W101" i="5"/>
  <c r="V101" i="5"/>
  <c r="U101" i="5"/>
  <c r="T101" i="5"/>
  <c r="S101" i="5"/>
  <c r="R101" i="5"/>
  <c r="Q101" i="5"/>
  <c r="P101" i="5"/>
  <c r="O101" i="5"/>
  <c r="N101" i="5"/>
  <c r="M101" i="5"/>
  <c r="L101" i="5"/>
  <c r="K101" i="5"/>
  <c r="J101" i="5"/>
  <c r="I101" i="5"/>
  <c r="H101" i="5"/>
  <c r="H107" i="26" s="1"/>
  <c r="G101" i="5"/>
  <c r="G107" i="26" s="1"/>
  <c r="F101" i="5"/>
  <c r="F107" i="26" s="1"/>
  <c r="E101" i="5"/>
  <c r="E107" i="26" s="1"/>
  <c r="D101" i="5"/>
  <c r="D107" i="26" s="1"/>
  <c r="AQ89" i="5"/>
  <c r="AP89" i="5"/>
  <c r="AO89" i="5"/>
  <c r="AM89" i="5"/>
  <c r="AL89" i="5"/>
  <c r="AK89" i="5"/>
  <c r="AJ89" i="5"/>
  <c r="AI89" i="5"/>
  <c r="AH89" i="5"/>
  <c r="AG89" i="5"/>
  <c r="AF89" i="5"/>
  <c r="AE89" i="5"/>
  <c r="AD89" i="5"/>
  <c r="AC89" i="5"/>
  <c r="AB89" i="5"/>
  <c r="AA89" i="5"/>
  <c r="Z89" i="5"/>
  <c r="Y89" i="5"/>
  <c r="X89" i="5"/>
  <c r="W89" i="5"/>
  <c r="V89" i="5"/>
  <c r="U89" i="5"/>
  <c r="T89" i="5"/>
  <c r="S89" i="5"/>
  <c r="R89" i="5"/>
  <c r="Q89" i="5"/>
  <c r="P89" i="5"/>
  <c r="O89" i="5"/>
  <c r="N89" i="5"/>
  <c r="M89" i="5"/>
  <c r="L89" i="5"/>
  <c r="K89" i="5"/>
  <c r="J89" i="5"/>
  <c r="I89" i="5"/>
  <c r="H89" i="5"/>
  <c r="H95" i="26" s="1"/>
  <c r="G89" i="5"/>
  <c r="G95" i="26" s="1"/>
  <c r="F89" i="5"/>
  <c r="F95" i="26" s="1"/>
  <c r="E89" i="5"/>
  <c r="E95" i="26" s="1"/>
  <c r="D89" i="5"/>
  <c r="D95" i="26" s="1"/>
  <c r="AQ88" i="5"/>
  <c r="AP88" i="5"/>
  <c r="AO88" i="5"/>
  <c r="AM88" i="5"/>
  <c r="AL88" i="5"/>
  <c r="AK88" i="5"/>
  <c r="AJ88" i="5"/>
  <c r="AI88" i="5"/>
  <c r="AH88" i="5"/>
  <c r="AG88" i="5"/>
  <c r="AF88" i="5"/>
  <c r="AE88" i="5"/>
  <c r="AD88" i="5"/>
  <c r="AC88" i="5"/>
  <c r="AB88" i="5"/>
  <c r="AA88" i="5"/>
  <c r="Z88" i="5"/>
  <c r="Y88" i="5"/>
  <c r="X88" i="5"/>
  <c r="W88" i="5"/>
  <c r="V88" i="5"/>
  <c r="U88" i="5"/>
  <c r="T88" i="5"/>
  <c r="S88" i="5"/>
  <c r="R88" i="5"/>
  <c r="Q88" i="5"/>
  <c r="P88" i="5"/>
  <c r="O88" i="5"/>
  <c r="N88" i="5"/>
  <c r="M88" i="5"/>
  <c r="L88" i="5"/>
  <c r="K88" i="5"/>
  <c r="J88" i="5"/>
  <c r="I88" i="5"/>
  <c r="H88" i="5"/>
  <c r="H94" i="26" s="1"/>
  <c r="G88" i="5"/>
  <c r="G94" i="26" s="1"/>
  <c r="F88" i="5"/>
  <c r="F94" i="26" s="1"/>
  <c r="E88" i="5"/>
  <c r="E94" i="26" s="1"/>
  <c r="D88" i="5"/>
  <c r="D94" i="26" s="1"/>
  <c r="AQ76" i="5"/>
  <c r="AP76" i="5"/>
  <c r="AO76" i="5"/>
  <c r="AM76" i="5"/>
  <c r="AL76" i="5"/>
  <c r="AK76" i="5"/>
  <c r="AJ76" i="5"/>
  <c r="AI76" i="5"/>
  <c r="AH76" i="5"/>
  <c r="AG76" i="5"/>
  <c r="AF76" i="5"/>
  <c r="AE76" i="5"/>
  <c r="AD76" i="5"/>
  <c r="AC76" i="5"/>
  <c r="AB76" i="5"/>
  <c r="AA76" i="5"/>
  <c r="Z76" i="5"/>
  <c r="Y76" i="5"/>
  <c r="X76" i="5"/>
  <c r="W76" i="5"/>
  <c r="V76" i="5"/>
  <c r="U76" i="5"/>
  <c r="T76" i="5"/>
  <c r="S76" i="5"/>
  <c r="R76" i="5"/>
  <c r="Q76" i="5"/>
  <c r="P76" i="5"/>
  <c r="O76" i="5"/>
  <c r="N76" i="5"/>
  <c r="M76" i="5"/>
  <c r="L76" i="5"/>
  <c r="K76" i="5"/>
  <c r="J76" i="5"/>
  <c r="I76" i="5"/>
  <c r="H76" i="5"/>
  <c r="H82" i="26" s="1"/>
  <c r="G76" i="5"/>
  <c r="G82" i="26" s="1"/>
  <c r="F76" i="5"/>
  <c r="F82" i="26" s="1"/>
  <c r="E76" i="5"/>
  <c r="E82" i="26" s="1"/>
  <c r="D76" i="5"/>
  <c r="D82" i="26" s="1"/>
  <c r="AQ75" i="5"/>
  <c r="AP75" i="5"/>
  <c r="AO75" i="5"/>
  <c r="AM75" i="5"/>
  <c r="AL75" i="5"/>
  <c r="AK75" i="5"/>
  <c r="AJ75" i="5"/>
  <c r="AI75" i="5"/>
  <c r="AH75" i="5"/>
  <c r="AG75" i="5"/>
  <c r="AF75" i="5"/>
  <c r="AE75" i="5"/>
  <c r="AD75" i="5"/>
  <c r="AC75" i="5"/>
  <c r="AB75" i="5"/>
  <c r="AA75" i="5"/>
  <c r="Z75" i="5"/>
  <c r="Y75" i="5"/>
  <c r="X75" i="5"/>
  <c r="W75" i="5"/>
  <c r="V75" i="5"/>
  <c r="U75" i="5"/>
  <c r="T75" i="5"/>
  <c r="S75" i="5"/>
  <c r="R75" i="5"/>
  <c r="Q75" i="5"/>
  <c r="P75" i="5"/>
  <c r="O75" i="5"/>
  <c r="N75" i="5"/>
  <c r="M75" i="5"/>
  <c r="L75" i="5"/>
  <c r="K75" i="5"/>
  <c r="J75" i="5"/>
  <c r="I75" i="5"/>
  <c r="H75" i="5"/>
  <c r="H81" i="26" s="1"/>
  <c r="G75" i="5"/>
  <c r="G81" i="26" s="1"/>
  <c r="F75" i="5"/>
  <c r="F81" i="26" s="1"/>
  <c r="E75" i="5"/>
  <c r="E81" i="26" s="1"/>
  <c r="D75" i="5"/>
  <c r="D81" i="26" s="1"/>
  <c r="AQ63" i="5"/>
  <c r="AP63" i="5"/>
  <c r="AO63" i="5"/>
  <c r="AM63" i="5"/>
  <c r="AL63" i="5"/>
  <c r="AK63" i="5"/>
  <c r="AJ63" i="5"/>
  <c r="AI63" i="5"/>
  <c r="AH63" i="5"/>
  <c r="AG63" i="5"/>
  <c r="AF63" i="5"/>
  <c r="AE63" i="5"/>
  <c r="AD63" i="5"/>
  <c r="AC63" i="5"/>
  <c r="AB63" i="5"/>
  <c r="AA63" i="5"/>
  <c r="Z63" i="5"/>
  <c r="Y63" i="5"/>
  <c r="X63" i="5"/>
  <c r="W63" i="5"/>
  <c r="V63" i="5"/>
  <c r="U63" i="5"/>
  <c r="T63" i="5"/>
  <c r="S63" i="5"/>
  <c r="R63" i="5"/>
  <c r="Q63" i="5"/>
  <c r="P63" i="5"/>
  <c r="O63" i="5"/>
  <c r="N63" i="5"/>
  <c r="M63" i="5"/>
  <c r="L63" i="5"/>
  <c r="K63" i="5"/>
  <c r="J63" i="5"/>
  <c r="I63" i="5"/>
  <c r="H63" i="5"/>
  <c r="H69" i="26" s="1"/>
  <c r="G63" i="5"/>
  <c r="G69" i="26" s="1"/>
  <c r="F63" i="5"/>
  <c r="F69" i="26" s="1"/>
  <c r="E63" i="5"/>
  <c r="E69" i="26" s="1"/>
  <c r="D63" i="5"/>
  <c r="D69" i="26" s="1"/>
  <c r="AQ62" i="5"/>
  <c r="AP62" i="5"/>
  <c r="AO62" i="5"/>
  <c r="AM62" i="5"/>
  <c r="AL62" i="5"/>
  <c r="AK62" i="5"/>
  <c r="AJ62" i="5"/>
  <c r="AI62" i="5"/>
  <c r="AH62" i="5"/>
  <c r="AG62" i="5"/>
  <c r="AF62" i="5"/>
  <c r="AE62" i="5"/>
  <c r="AD62" i="5"/>
  <c r="AC62" i="5"/>
  <c r="AB62" i="5"/>
  <c r="AA62" i="5"/>
  <c r="Z62" i="5"/>
  <c r="Y62" i="5"/>
  <c r="X62" i="5"/>
  <c r="W62" i="5"/>
  <c r="V62" i="5"/>
  <c r="U62" i="5"/>
  <c r="T62" i="5"/>
  <c r="S62" i="5"/>
  <c r="R62" i="5"/>
  <c r="Q62" i="5"/>
  <c r="P62" i="5"/>
  <c r="O62" i="5"/>
  <c r="N62" i="5"/>
  <c r="M62" i="5"/>
  <c r="L62" i="5"/>
  <c r="K62" i="5"/>
  <c r="J62" i="5"/>
  <c r="I62" i="5"/>
  <c r="H62" i="5"/>
  <c r="H68" i="26" s="1"/>
  <c r="G62" i="5"/>
  <c r="G68" i="26" s="1"/>
  <c r="F62" i="5"/>
  <c r="F68" i="26" s="1"/>
  <c r="E62" i="5"/>
  <c r="E68" i="26" s="1"/>
  <c r="D62" i="5"/>
  <c r="D68" i="26" s="1"/>
  <c r="AQ50" i="5"/>
  <c r="AP50" i="5"/>
  <c r="AO50" i="5"/>
  <c r="AM50" i="5"/>
  <c r="AN50" i="5" s="1"/>
  <c r="AL50" i="5"/>
  <c r="AK50" i="5"/>
  <c r="AJ50" i="5"/>
  <c r="AI50" i="5"/>
  <c r="AH50" i="5"/>
  <c r="AG50" i="5"/>
  <c r="AF50" i="5"/>
  <c r="AE50" i="5"/>
  <c r="AD50" i="5"/>
  <c r="AC50" i="5"/>
  <c r="AB50" i="5"/>
  <c r="AA50" i="5"/>
  <c r="Z50" i="5"/>
  <c r="Y50" i="5"/>
  <c r="X50" i="5"/>
  <c r="W50" i="5"/>
  <c r="V50" i="5"/>
  <c r="U50" i="5"/>
  <c r="T50" i="5"/>
  <c r="S50" i="5"/>
  <c r="R50" i="5"/>
  <c r="Q50" i="5"/>
  <c r="P50" i="5"/>
  <c r="O50" i="5"/>
  <c r="N50" i="5"/>
  <c r="M50" i="5"/>
  <c r="L50" i="5"/>
  <c r="K50" i="5"/>
  <c r="J50" i="5"/>
  <c r="I50" i="5"/>
  <c r="H50" i="5"/>
  <c r="H56" i="26" s="1"/>
  <c r="G50" i="5"/>
  <c r="G56" i="26" s="1"/>
  <c r="F50" i="5"/>
  <c r="F56" i="26" s="1"/>
  <c r="E50" i="5"/>
  <c r="E56" i="26" s="1"/>
  <c r="D50" i="5"/>
  <c r="D56" i="26" s="1"/>
  <c r="AQ49" i="5"/>
  <c r="AP49" i="5"/>
  <c r="AO49" i="5"/>
  <c r="AM49" i="5"/>
  <c r="AL49" i="5"/>
  <c r="AK49" i="5"/>
  <c r="AJ49" i="5"/>
  <c r="AI49" i="5"/>
  <c r="AH49" i="5"/>
  <c r="AG49" i="5"/>
  <c r="AF49" i="5"/>
  <c r="AE49" i="5"/>
  <c r="AD49" i="5"/>
  <c r="AC49" i="5"/>
  <c r="AB49" i="5"/>
  <c r="AA49" i="5"/>
  <c r="Z49" i="5"/>
  <c r="Y49" i="5"/>
  <c r="X49" i="5"/>
  <c r="W49" i="5"/>
  <c r="V49" i="5"/>
  <c r="U49" i="5"/>
  <c r="T49" i="5"/>
  <c r="S49" i="5"/>
  <c r="R49" i="5"/>
  <c r="Q49" i="5"/>
  <c r="P49" i="5"/>
  <c r="O49" i="5"/>
  <c r="N49" i="5"/>
  <c r="M49" i="5"/>
  <c r="L49" i="5"/>
  <c r="K49" i="5"/>
  <c r="J49" i="5"/>
  <c r="I49" i="5"/>
  <c r="H49" i="5"/>
  <c r="H55" i="26" s="1"/>
  <c r="G49" i="5"/>
  <c r="G55" i="26" s="1"/>
  <c r="F49" i="5"/>
  <c r="F55" i="26" s="1"/>
  <c r="E49" i="5"/>
  <c r="E55" i="26" s="1"/>
  <c r="D49" i="5"/>
  <c r="D55" i="26" s="1"/>
  <c r="AQ37" i="5"/>
  <c r="AP37" i="5"/>
  <c r="AO37" i="5"/>
  <c r="AM37" i="5"/>
  <c r="AL37" i="5"/>
  <c r="AK37" i="5"/>
  <c r="AJ37" i="5"/>
  <c r="AI37" i="5"/>
  <c r="AH37" i="5"/>
  <c r="AG37" i="5"/>
  <c r="AF37" i="5"/>
  <c r="AE37" i="5"/>
  <c r="AD37" i="5"/>
  <c r="AC37" i="5"/>
  <c r="AB37" i="5"/>
  <c r="AA37" i="5"/>
  <c r="Z37" i="5"/>
  <c r="Y37" i="5"/>
  <c r="X37" i="5"/>
  <c r="W37" i="5"/>
  <c r="V37" i="5"/>
  <c r="U37" i="5"/>
  <c r="T37" i="5"/>
  <c r="S37" i="5"/>
  <c r="R37" i="5"/>
  <c r="Q37" i="5"/>
  <c r="P37" i="5"/>
  <c r="O37" i="5"/>
  <c r="N37" i="5"/>
  <c r="M37" i="5"/>
  <c r="L37" i="5"/>
  <c r="K37" i="5"/>
  <c r="J37" i="5"/>
  <c r="I37" i="5"/>
  <c r="H37" i="5"/>
  <c r="H43" i="26" s="1"/>
  <c r="G37" i="5"/>
  <c r="G43" i="26" s="1"/>
  <c r="F37" i="5"/>
  <c r="F43" i="26" s="1"/>
  <c r="E37" i="5"/>
  <c r="E43" i="26" s="1"/>
  <c r="D37" i="5"/>
  <c r="D43" i="26" s="1"/>
  <c r="AQ36" i="5"/>
  <c r="AP36" i="5"/>
  <c r="AO36" i="5"/>
  <c r="AM36" i="5"/>
  <c r="AL36" i="5"/>
  <c r="AK36" i="5"/>
  <c r="AJ36" i="5"/>
  <c r="AI36" i="5"/>
  <c r="AH36" i="5"/>
  <c r="AG36" i="5"/>
  <c r="AF36" i="5"/>
  <c r="AE36" i="5"/>
  <c r="AD36" i="5"/>
  <c r="AC36" i="5"/>
  <c r="AB36" i="5"/>
  <c r="AA36" i="5"/>
  <c r="Z36" i="5"/>
  <c r="Y36" i="5"/>
  <c r="X36" i="5"/>
  <c r="W36" i="5"/>
  <c r="V36" i="5"/>
  <c r="U36" i="5"/>
  <c r="T36" i="5"/>
  <c r="S36" i="5"/>
  <c r="R36" i="5"/>
  <c r="Q36" i="5"/>
  <c r="P36" i="5"/>
  <c r="O36" i="5"/>
  <c r="N36" i="5"/>
  <c r="M36" i="5"/>
  <c r="L36" i="5"/>
  <c r="K36" i="5"/>
  <c r="J36" i="5"/>
  <c r="I36" i="5"/>
  <c r="H36" i="5"/>
  <c r="H42" i="26" s="1"/>
  <c r="G36" i="5"/>
  <c r="G42" i="26" s="1"/>
  <c r="F36" i="5"/>
  <c r="F42" i="26" s="1"/>
  <c r="E36" i="5"/>
  <c r="E42" i="26" s="1"/>
  <c r="D36" i="5"/>
  <c r="D42" i="26" s="1"/>
  <c r="AQ24" i="5"/>
  <c r="AP24" i="5"/>
  <c r="AO24" i="5"/>
  <c r="AM24" i="5"/>
  <c r="AN24" i="5" s="1"/>
  <c r="AL24" i="5"/>
  <c r="AK24" i="5"/>
  <c r="AJ24" i="5"/>
  <c r="AI24" i="5"/>
  <c r="AH24" i="5"/>
  <c r="AG24" i="5"/>
  <c r="AF24" i="5"/>
  <c r="AE24" i="5"/>
  <c r="AD24" i="5"/>
  <c r="AC24" i="5"/>
  <c r="AB24" i="5"/>
  <c r="AA24" i="5"/>
  <c r="Z24" i="5"/>
  <c r="Y24" i="5"/>
  <c r="X24" i="5"/>
  <c r="W24" i="5"/>
  <c r="V24" i="5"/>
  <c r="U24" i="5"/>
  <c r="T24" i="5"/>
  <c r="S24" i="5"/>
  <c r="R24" i="5"/>
  <c r="Q24" i="5"/>
  <c r="P24" i="5"/>
  <c r="O24" i="5"/>
  <c r="N24" i="5"/>
  <c r="M24" i="5"/>
  <c r="L24" i="5"/>
  <c r="K24" i="5"/>
  <c r="J24" i="5"/>
  <c r="I24" i="5"/>
  <c r="H24" i="5"/>
  <c r="H30" i="26" s="1"/>
  <c r="G24" i="5"/>
  <c r="G30" i="26" s="1"/>
  <c r="F24" i="5"/>
  <c r="F30" i="26" s="1"/>
  <c r="E24" i="5"/>
  <c r="E30" i="26" s="1"/>
  <c r="D24" i="5"/>
  <c r="D30" i="26" s="1"/>
  <c r="AQ23" i="5"/>
  <c r="AP23" i="5"/>
  <c r="AO23" i="5"/>
  <c r="AM23" i="5"/>
  <c r="AL23" i="5"/>
  <c r="AK23" i="5"/>
  <c r="AJ23" i="5"/>
  <c r="AI23" i="5"/>
  <c r="AH23" i="5"/>
  <c r="AG23" i="5"/>
  <c r="AF23" i="5"/>
  <c r="AE23" i="5"/>
  <c r="AD23" i="5"/>
  <c r="AC23" i="5"/>
  <c r="AB23" i="5"/>
  <c r="AA23" i="5"/>
  <c r="Z23" i="5"/>
  <c r="Y23" i="5"/>
  <c r="X23" i="5"/>
  <c r="W23" i="5"/>
  <c r="V23" i="5"/>
  <c r="U23" i="5"/>
  <c r="T23" i="5"/>
  <c r="S23" i="5"/>
  <c r="R23" i="5"/>
  <c r="Q23" i="5"/>
  <c r="P23" i="5"/>
  <c r="O23" i="5"/>
  <c r="N23" i="5"/>
  <c r="M23" i="5"/>
  <c r="L23" i="5"/>
  <c r="K23" i="5"/>
  <c r="J23" i="5"/>
  <c r="I23" i="5"/>
  <c r="H23" i="5"/>
  <c r="H29" i="26" s="1"/>
  <c r="G23" i="5"/>
  <c r="G29" i="26" s="1"/>
  <c r="F23" i="5"/>
  <c r="F29" i="26" s="1"/>
  <c r="E23" i="5"/>
  <c r="E29" i="26" s="1"/>
  <c r="D23" i="5"/>
  <c r="D29" i="26" s="1"/>
  <c r="AQ113" i="5"/>
  <c r="AQ112" i="5"/>
  <c r="AQ111" i="5"/>
  <c r="AQ110" i="5"/>
  <c r="AQ109" i="5"/>
  <c r="AQ108" i="5"/>
  <c r="AQ107" i="5"/>
  <c r="AQ106" i="5"/>
  <c r="AQ100" i="5"/>
  <c r="AQ99" i="5"/>
  <c r="AQ98" i="5"/>
  <c r="AQ97" i="5"/>
  <c r="AQ96" i="5"/>
  <c r="AQ95" i="5"/>
  <c r="AQ94" i="5"/>
  <c r="AQ93" i="5"/>
  <c r="AQ87" i="5"/>
  <c r="AQ86" i="5"/>
  <c r="AQ85" i="5"/>
  <c r="AQ84" i="5"/>
  <c r="AQ83" i="5"/>
  <c r="AQ82" i="5"/>
  <c r="AQ81" i="5"/>
  <c r="AQ80" i="5"/>
  <c r="AQ74" i="5"/>
  <c r="AQ73" i="5"/>
  <c r="AQ72" i="5"/>
  <c r="AQ71" i="5"/>
  <c r="AQ70" i="5"/>
  <c r="AQ69" i="5"/>
  <c r="AQ68" i="5"/>
  <c r="AQ67" i="5"/>
  <c r="AQ61" i="5"/>
  <c r="AQ60" i="5"/>
  <c r="AQ59" i="5"/>
  <c r="AQ58" i="5"/>
  <c r="AQ57" i="5"/>
  <c r="AQ56" i="5"/>
  <c r="AQ55" i="5"/>
  <c r="AQ54" i="5"/>
  <c r="AQ48" i="5"/>
  <c r="AQ47" i="5"/>
  <c r="AQ46" i="5"/>
  <c r="AQ45" i="5"/>
  <c r="AQ44" i="5"/>
  <c r="AQ43" i="5"/>
  <c r="AQ42" i="5"/>
  <c r="AQ41" i="5"/>
  <c r="AQ35" i="5"/>
  <c r="AQ34" i="5"/>
  <c r="AQ33" i="5"/>
  <c r="AQ32" i="5"/>
  <c r="AQ31" i="5"/>
  <c r="AQ30" i="5"/>
  <c r="AQ29" i="5"/>
  <c r="AQ28" i="5"/>
  <c r="AQ22" i="5"/>
  <c r="AQ21" i="5"/>
  <c r="AQ20" i="5"/>
  <c r="AQ19" i="5"/>
  <c r="AQ18" i="5"/>
  <c r="AQ17" i="5"/>
  <c r="AQ16" i="5"/>
  <c r="AQ15" i="5"/>
  <c r="AQ13" i="5"/>
  <c r="AM15" i="5"/>
  <c r="G15" i="5"/>
  <c r="G21" i="26" s="1"/>
  <c r="AM16" i="5"/>
  <c r="G16" i="5"/>
  <c r="AM17" i="5"/>
  <c r="G17" i="5"/>
  <c r="G23" i="26" s="1"/>
  <c r="AM18" i="5"/>
  <c r="AM19" i="5"/>
  <c r="AM20" i="5"/>
  <c r="AM21" i="5"/>
  <c r="AM22" i="5"/>
  <c r="AM28" i="5"/>
  <c r="G28" i="5"/>
  <c r="G34" i="26" s="1"/>
  <c r="AM29" i="5"/>
  <c r="G29" i="5"/>
  <c r="G35" i="26" s="1"/>
  <c r="AM30" i="5"/>
  <c r="G30" i="5"/>
  <c r="G36" i="26" s="1"/>
  <c r="AM31" i="5"/>
  <c r="G31" i="5"/>
  <c r="G37" i="26" s="1"/>
  <c r="AM32" i="5"/>
  <c r="AM33" i="5"/>
  <c r="AM34" i="5"/>
  <c r="AM35" i="5"/>
  <c r="AM41" i="5"/>
  <c r="G41" i="5"/>
  <c r="G47" i="26" s="1"/>
  <c r="AM42" i="5"/>
  <c r="G42" i="5"/>
  <c r="AM43" i="5"/>
  <c r="G43" i="5"/>
  <c r="AM44" i="5"/>
  <c r="G44" i="5"/>
  <c r="G50" i="26" s="1"/>
  <c r="AM45" i="5"/>
  <c r="G45" i="5"/>
  <c r="G51" i="26" s="1"/>
  <c r="AM46" i="5"/>
  <c r="AM47" i="5"/>
  <c r="AM48" i="5"/>
  <c r="AM54" i="5"/>
  <c r="G54" i="5"/>
  <c r="AM55" i="5"/>
  <c r="G55" i="5"/>
  <c r="AM56" i="5"/>
  <c r="G56" i="5"/>
  <c r="G62" i="26" s="1"/>
  <c r="AM57" i="5"/>
  <c r="G57" i="5"/>
  <c r="G63" i="26" s="1"/>
  <c r="AM58" i="5"/>
  <c r="G58" i="5"/>
  <c r="G64" i="26" s="1"/>
  <c r="AM59" i="5"/>
  <c r="AM60" i="5"/>
  <c r="AM61" i="5"/>
  <c r="AM67" i="5"/>
  <c r="G67" i="5"/>
  <c r="G73" i="26" s="1"/>
  <c r="AM68" i="5"/>
  <c r="G68" i="5"/>
  <c r="G74" i="26" s="1"/>
  <c r="AM69" i="5"/>
  <c r="G69" i="5"/>
  <c r="G75" i="26" s="1"/>
  <c r="AM70" i="5"/>
  <c r="G70" i="5"/>
  <c r="G76" i="26" s="1"/>
  <c r="AM71" i="5"/>
  <c r="G71" i="5"/>
  <c r="G77" i="26" s="1"/>
  <c r="AM72" i="5"/>
  <c r="AM73" i="5"/>
  <c r="AM74" i="5"/>
  <c r="AM80" i="5"/>
  <c r="G80" i="5"/>
  <c r="G86" i="26" s="1"/>
  <c r="AM81" i="5"/>
  <c r="G81" i="5"/>
  <c r="G87" i="26" s="1"/>
  <c r="AM82" i="5"/>
  <c r="G82" i="5"/>
  <c r="G88" i="26" s="1"/>
  <c r="AM83" i="5"/>
  <c r="AM84" i="5"/>
  <c r="AM85" i="5"/>
  <c r="AM86" i="5"/>
  <c r="AM87" i="5"/>
  <c r="AM93" i="5"/>
  <c r="G93" i="5"/>
  <c r="G99" i="26" s="1"/>
  <c r="AM94" i="5"/>
  <c r="G94" i="5"/>
  <c r="G100" i="26" s="1"/>
  <c r="AM95" i="5"/>
  <c r="AM96" i="5"/>
  <c r="AM97" i="5"/>
  <c r="AM98" i="5"/>
  <c r="AM99" i="5"/>
  <c r="AM100" i="5"/>
  <c r="AM106" i="5"/>
  <c r="G106" i="5"/>
  <c r="G112" i="26" s="1"/>
  <c r="AM107" i="5"/>
  <c r="G107" i="5"/>
  <c r="G113" i="26" s="1"/>
  <c r="AM108" i="5"/>
  <c r="G108" i="5"/>
  <c r="AM109" i="5"/>
  <c r="AM110" i="5"/>
  <c r="AM111" i="5"/>
  <c r="AM112" i="5"/>
  <c r="AM113" i="5"/>
  <c r="AN113" i="5" s="1"/>
  <c r="C7" i="5"/>
  <c r="C6" i="26" s="1"/>
  <c r="E6" i="26" s="1"/>
  <c r="B14" i="5"/>
  <c r="B16" i="26"/>
  <c r="AH15" i="5"/>
  <c r="AH16" i="5"/>
  <c r="AH17" i="5"/>
  <c r="AH18" i="5"/>
  <c r="AH19" i="5"/>
  <c r="AH20" i="5"/>
  <c r="AH21" i="5"/>
  <c r="AH22" i="5"/>
  <c r="AH28" i="5"/>
  <c r="AH29" i="5"/>
  <c r="AH30" i="5"/>
  <c r="AH31" i="5"/>
  <c r="AH32" i="5"/>
  <c r="AH33" i="5"/>
  <c r="AH34" i="5"/>
  <c r="AH35" i="5"/>
  <c r="AH41" i="5"/>
  <c r="AH42" i="5"/>
  <c r="AH43" i="5"/>
  <c r="AH44" i="5"/>
  <c r="AH45" i="5"/>
  <c r="AH46" i="5"/>
  <c r="AH47" i="5"/>
  <c r="AH48" i="5"/>
  <c r="AH54" i="5"/>
  <c r="AH55" i="5"/>
  <c r="AH56" i="5"/>
  <c r="AH57" i="5"/>
  <c r="AH58" i="5"/>
  <c r="AH59" i="5"/>
  <c r="AH60" i="5"/>
  <c r="AH61" i="5"/>
  <c r="AH67" i="5"/>
  <c r="AH68" i="5"/>
  <c r="AH69" i="5"/>
  <c r="AH70" i="5"/>
  <c r="AH71" i="5"/>
  <c r="AH72" i="5"/>
  <c r="AH73" i="5"/>
  <c r="AH74" i="5"/>
  <c r="AH80" i="5"/>
  <c r="AH81" i="5"/>
  <c r="AH82" i="5"/>
  <c r="AH83" i="5"/>
  <c r="AH84" i="5"/>
  <c r="AH85" i="5"/>
  <c r="AH86" i="5"/>
  <c r="AH87" i="5"/>
  <c r="AH93" i="5"/>
  <c r="AH94" i="5"/>
  <c r="AH95" i="5"/>
  <c r="AH96" i="5"/>
  <c r="AH97" i="5"/>
  <c r="AH98" i="5"/>
  <c r="AH99" i="5"/>
  <c r="AH100" i="5"/>
  <c r="AH106" i="5"/>
  <c r="AH107" i="5"/>
  <c r="AH108" i="5"/>
  <c r="AH109" i="5"/>
  <c r="AH110" i="5"/>
  <c r="AH111" i="5"/>
  <c r="AH112" i="5"/>
  <c r="AH113" i="5"/>
  <c r="AG15" i="5"/>
  <c r="AG16" i="5"/>
  <c r="AG17" i="5"/>
  <c r="AG18" i="5"/>
  <c r="AG19" i="5"/>
  <c r="AG20" i="5"/>
  <c r="AG21" i="5"/>
  <c r="AG22" i="5"/>
  <c r="AG28" i="5"/>
  <c r="AG29" i="5"/>
  <c r="AG30" i="5"/>
  <c r="AG31" i="5"/>
  <c r="AG32" i="5"/>
  <c r="AG33" i="5"/>
  <c r="AG34" i="5"/>
  <c r="AG35" i="5"/>
  <c r="AG41" i="5"/>
  <c r="AG42" i="5"/>
  <c r="AG43" i="5"/>
  <c r="AG44" i="5"/>
  <c r="AG45" i="5"/>
  <c r="AG46" i="5"/>
  <c r="AG47" i="5"/>
  <c r="AG48" i="5"/>
  <c r="AG54" i="5"/>
  <c r="AG55" i="5"/>
  <c r="AG56" i="5"/>
  <c r="AG57" i="5"/>
  <c r="AG58" i="5"/>
  <c r="AG59" i="5"/>
  <c r="AG60" i="5"/>
  <c r="AG61" i="5"/>
  <c r="AG67" i="5"/>
  <c r="AG68" i="5"/>
  <c r="AG69" i="5"/>
  <c r="AG70" i="5"/>
  <c r="AG71" i="5"/>
  <c r="AG72" i="5"/>
  <c r="AG73" i="5"/>
  <c r="AG74" i="5"/>
  <c r="AG80" i="5"/>
  <c r="AG81" i="5"/>
  <c r="AG82" i="5"/>
  <c r="AG83" i="5"/>
  <c r="AG84" i="5"/>
  <c r="AG85" i="5"/>
  <c r="AG86" i="5"/>
  <c r="AG87" i="5"/>
  <c r="AG93" i="5"/>
  <c r="AG94" i="5"/>
  <c r="AG95" i="5"/>
  <c r="AG96" i="5"/>
  <c r="AG97" i="5"/>
  <c r="AG98" i="5"/>
  <c r="AG99" i="5"/>
  <c r="AG100" i="5"/>
  <c r="AG106" i="5"/>
  <c r="AG107" i="5"/>
  <c r="AG108" i="5"/>
  <c r="AG109" i="5"/>
  <c r="AG110" i="5"/>
  <c r="AG111" i="5"/>
  <c r="AG112" i="5"/>
  <c r="AG113" i="5"/>
  <c r="AF15" i="5"/>
  <c r="AF16" i="5"/>
  <c r="AF17" i="5"/>
  <c r="AF18" i="5"/>
  <c r="AF19" i="5"/>
  <c r="AF20" i="5"/>
  <c r="AF21" i="5"/>
  <c r="AF22" i="5"/>
  <c r="AF28" i="5"/>
  <c r="AF29" i="5"/>
  <c r="AF30" i="5"/>
  <c r="AF31" i="5"/>
  <c r="AF32" i="5"/>
  <c r="AF33" i="5"/>
  <c r="AF34" i="5"/>
  <c r="AF35" i="5"/>
  <c r="AF41" i="5"/>
  <c r="AF42" i="5"/>
  <c r="AF43" i="5"/>
  <c r="AF44" i="5"/>
  <c r="AF45" i="5"/>
  <c r="AF46" i="5"/>
  <c r="AF47" i="5"/>
  <c r="AF48" i="5"/>
  <c r="AF54" i="5"/>
  <c r="AF55" i="5"/>
  <c r="AF56" i="5"/>
  <c r="AF57" i="5"/>
  <c r="AF58" i="5"/>
  <c r="AF59" i="5"/>
  <c r="AF60" i="5"/>
  <c r="AF61" i="5"/>
  <c r="AF67" i="5"/>
  <c r="AF68" i="5"/>
  <c r="AF69" i="5"/>
  <c r="AF70" i="5"/>
  <c r="AF71" i="5"/>
  <c r="AF72" i="5"/>
  <c r="AF73" i="5"/>
  <c r="AF74" i="5"/>
  <c r="AF80" i="5"/>
  <c r="AF81" i="5"/>
  <c r="AF82" i="5"/>
  <c r="AF83" i="5"/>
  <c r="AF84" i="5"/>
  <c r="AF85" i="5"/>
  <c r="AF86" i="5"/>
  <c r="AF87" i="5"/>
  <c r="AF93" i="5"/>
  <c r="AF94" i="5"/>
  <c r="AF95" i="5"/>
  <c r="AF96" i="5"/>
  <c r="AF97" i="5"/>
  <c r="AF98" i="5"/>
  <c r="AF99" i="5"/>
  <c r="AF100" i="5"/>
  <c r="AF106" i="5"/>
  <c r="AF107" i="5"/>
  <c r="AF108" i="5"/>
  <c r="AF109" i="5"/>
  <c r="AF110" i="5"/>
  <c r="AF111" i="5"/>
  <c r="AF112" i="5"/>
  <c r="AF113" i="5"/>
  <c r="AE15" i="5"/>
  <c r="AE16" i="5"/>
  <c r="AE17" i="5"/>
  <c r="AE18" i="5"/>
  <c r="AE19" i="5"/>
  <c r="AE20" i="5"/>
  <c r="AE21" i="5"/>
  <c r="AE22" i="5"/>
  <c r="AE28" i="5"/>
  <c r="AE29" i="5"/>
  <c r="AE30" i="5"/>
  <c r="AE31" i="5"/>
  <c r="AE32" i="5"/>
  <c r="AE33" i="5"/>
  <c r="AE34" i="5"/>
  <c r="AE35" i="5"/>
  <c r="AE41" i="5"/>
  <c r="AE42" i="5"/>
  <c r="AE43" i="5"/>
  <c r="AE44" i="5"/>
  <c r="AE45" i="5"/>
  <c r="AE46" i="5"/>
  <c r="AE47" i="5"/>
  <c r="AE48" i="5"/>
  <c r="AE54" i="5"/>
  <c r="AE55" i="5"/>
  <c r="AE56" i="5"/>
  <c r="AE57" i="5"/>
  <c r="AE58" i="5"/>
  <c r="AE59" i="5"/>
  <c r="AE60" i="5"/>
  <c r="AE61" i="5"/>
  <c r="AE67" i="5"/>
  <c r="AE68" i="5"/>
  <c r="AE69" i="5"/>
  <c r="AE70" i="5"/>
  <c r="AE71" i="5"/>
  <c r="AE72" i="5"/>
  <c r="AE73" i="5"/>
  <c r="AE74" i="5"/>
  <c r="AE80" i="5"/>
  <c r="AE81" i="5"/>
  <c r="AE82" i="5"/>
  <c r="AE83" i="5"/>
  <c r="AE84" i="5"/>
  <c r="AE85" i="5"/>
  <c r="AE86" i="5"/>
  <c r="AE87" i="5"/>
  <c r="AE93" i="5"/>
  <c r="AE94" i="5"/>
  <c r="AE95" i="5"/>
  <c r="AE96" i="5"/>
  <c r="AE97" i="5"/>
  <c r="AE98" i="5"/>
  <c r="AE99" i="5"/>
  <c r="AE100" i="5"/>
  <c r="AE106" i="5"/>
  <c r="AE107" i="5"/>
  <c r="AE108" i="5"/>
  <c r="AE109" i="5"/>
  <c r="AE110" i="5"/>
  <c r="AE111" i="5"/>
  <c r="AE112" i="5"/>
  <c r="AE113" i="5"/>
  <c r="AD15" i="5"/>
  <c r="AD16" i="5"/>
  <c r="AD17" i="5"/>
  <c r="AD18" i="5"/>
  <c r="AD19" i="5"/>
  <c r="AD20" i="5"/>
  <c r="AD21" i="5"/>
  <c r="AD22" i="5"/>
  <c r="AD28" i="5"/>
  <c r="AD29" i="5"/>
  <c r="AD30" i="5"/>
  <c r="AD31" i="5"/>
  <c r="AD32" i="5"/>
  <c r="AD33" i="5"/>
  <c r="AD34" i="5"/>
  <c r="AD35" i="5"/>
  <c r="AD41" i="5"/>
  <c r="AD42" i="5"/>
  <c r="AD43" i="5"/>
  <c r="AD44" i="5"/>
  <c r="AD45" i="5"/>
  <c r="AD46" i="5"/>
  <c r="AD47" i="5"/>
  <c r="AD48" i="5"/>
  <c r="AD54" i="5"/>
  <c r="AD55" i="5"/>
  <c r="AD56" i="5"/>
  <c r="AD57" i="5"/>
  <c r="AD58" i="5"/>
  <c r="AD59" i="5"/>
  <c r="AD60" i="5"/>
  <c r="AD61" i="5"/>
  <c r="AD67" i="5"/>
  <c r="AD68" i="5"/>
  <c r="AD69" i="5"/>
  <c r="AD70" i="5"/>
  <c r="AD71" i="5"/>
  <c r="AD72" i="5"/>
  <c r="AD73" i="5"/>
  <c r="AD74" i="5"/>
  <c r="AD80" i="5"/>
  <c r="AD81" i="5"/>
  <c r="AD82" i="5"/>
  <c r="AD83" i="5"/>
  <c r="AD84" i="5"/>
  <c r="AD85" i="5"/>
  <c r="AD86" i="5"/>
  <c r="AD87" i="5"/>
  <c r="AD93" i="5"/>
  <c r="AD94" i="5"/>
  <c r="AD95" i="5"/>
  <c r="AD96" i="5"/>
  <c r="AD97" i="5"/>
  <c r="AD98" i="5"/>
  <c r="AD99" i="5"/>
  <c r="AD100" i="5"/>
  <c r="AD106" i="5"/>
  <c r="AD107" i="5"/>
  <c r="AD108" i="5"/>
  <c r="AD109" i="5"/>
  <c r="AD110" i="5"/>
  <c r="AD111" i="5"/>
  <c r="AD112" i="5"/>
  <c r="AD113" i="5"/>
  <c r="AC15" i="5"/>
  <c r="AC16" i="5"/>
  <c r="AC17" i="5"/>
  <c r="AC18" i="5"/>
  <c r="AC19" i="5"/>
  <c r="AC20" i="5"/>
  <c r="AC21" i="5"/>
  <c r="AC22" i="5"/>
  <c r="AC28" i="5"/>
  <c r="AC29" i="5"/>
  <c r="AC30" i="5"/>
  <c r="AC31" i="5"/>
  <c r="AC32" i="5"/>
  <c r="AC33" i="5"/>
  <c r="AC34" i="5"/>
  <c r="AC35" i="5"/>
  <c r="AC41" i="5"/>
  <c r="AC42" i="5"/>
  <c r="AC43" i="5"/>
  <c r="AC44" i="5"/>
  <c r="AC45" i="5"/>
  <c r="AC46" i="5"/>
  <c r="AC47" i="5"/>
  <c r="AC48" i="5"/>
  <c r="AC54" i="5"/>
  <c r="AC55" i="5"/>
  <c r="AC56" i="5"/>
  <c r="AC57" i="5"/>
  <c r="AC58" i="5"/>
  <c r="AC59" i="5"/>
  <c r="AC60" i="5"/>
  <c r="AC61" i="5"/>
  <c r="AC67" i="5"/>
  <c r="AC68" i="5"/>
  <c r="AC69" i="5"/>
  <c r="AC70" i="5"/>
  <c r="AC71" i="5"/>
  <c r="AC72" i="5"/>
  <c r="AC73" i="5"/>
  <c r="AC74" i="5"/>
  <c r="AC80" i="5"/>
  <c r="AC81" i="5"/>
  <c r="AC82" i="5"/>
  <c r="AC83" i="5"/>
  <c r="AC84" i="5"/>
  <c r="AC85" i="5"/>
  <c r="AC86" i="5"/>
  <c r="AC87" i="5"/>
  <c r="AC93" i="5"/>
  <c r="AC94" i="5"/>
  <c r="AC95" i="5"/>
  <c r="AC96" i="5"/>
  <c r="AC97" i="5"/>
  <c r="AC98" i="5"/>
  <c r="AC99" i="5"/>
  <c r="AC100" i="5"/>
  <c r="AC106" i="5"/>
  <c r="AC107" i="5"/>
  <c r="AC108" i="5"/>
  <c r="AC109" i="5"/>
  <c r="AC110" i="5"/>
  <c r="AC111" i="5"/>
  <c r="AC112" i="5"/>
  <c r="AC113" i="5"/>
  <c r="AB15" i="5"/>
  <c r="AB16" i="5"/>
  <c r="AB17" i="5"/>
  <c r="AB18" i="5"/>
  <c r="AB19" i="5"/>
  <c r="AB20" i="5"/>
  <c r="AB21" i="5"/>
  <c r="AB22" i="5"/>
  <c r="AB28" i="5"/>
  <c r="AB29" i="5"/>
  <c r="AB30" i="5"/>
  <c r="AB31" i="5"/>
  <c r="AB32" i="5"/>
  <c r="AB33" i="5"/>
  <c r="AB34" i="5"/>
  <c r="AB35" i="5"/>
  <c r="AB41" i="5"/>
  <c r="AB42" i="5"/>
  <c r="AB43" i="5"/>
  <c r="AB44" i="5"/>
  <c r="AB45" i="5"/>
  <c r="AB46" i="5"/>
  <c r="AB47" i="5"/>
  <c r="AB48" i="5"/>
  <c r="AB54" i="5"/>
  <c r="AB55" i="5"/>
  <c r="AB56" i="5"/>
  <c r="AB57" i="5"/>
  <c r="AB58" i="5"/>
  <c r="AB59" i="5"/>
  <c r="AB60" i="5"/>
  <c r="AB61" i="5"/>
  <c r="AB67" i="5"/>
  <c r="AB68" i="5"/>
  <c r="AB69" i="5"/>
  <c r="AB70" i="5"/>
  <c r="AB71" i="5"/>
  <c r="AB72" i="5"/>
  <c r="AB73" i="5"/>
  <c r="AB74" i="5"/>
  <c r="AB80" i="5"/>
  <c r="AB81" i="5"/>
  <c r="AB82" i="5"/>
  <c r="AB83" i="5"/>
  <c r="AB84" i="5"/>
  <c r="AB85" i="5"/>
  <c r="AB86" i="5"/>
  <c r="AB87" i="5"/>
  <c r="AB93" i="5"/>
  <c r="AB94" i="5"/>
  <c r="AB95" i="5"/>
  <c r="AB96" i="5"/>
  <c r="AB97" i="5"/>
  <c r="AB98" i="5"/>
  <c r="AB99" i="5"/>
  <c r="AB100" i="5"/>
  <c r="AB106" i="5"/>
  <c r="AB107" i="5"/>
  <c r="AB108" i="5"/>
  <c r="AB109" i="5"/>
  <c r="AB110" i="5"/>
  <c r="AB111" i="5"/>
  <c r="AB112" i="5"/>
  <c r="AB113" i="5"/>
  <c r="AA15" i="5"/>
  <c r="AA16" i="5"/>
  <c r="AA17" i="5"/>
  <c r="AA18" i="5"/>
  <c r="AA19" i="5"/>
  <c r="AA20" i="5"/>
  <c r="AA21" i="5"/>
  <c r="AA22" i="5"/>
  <c r="AA28" i="5"/>
  <c r="AA29" i="5"/>
  <c r="AA30" i="5"/>
  <c r="AA31" i="5"/>
  <c r="AA32" i="5"/>
  <c r="AA33" i="5"/>
  <c r="AA34" i="5"/>
  <c r="AA35" i="5"/>
  <c r="AA41" i="5"/>
  <c r="AA42" i="5"/>
  <c r="AA43" i="5"/>
  <c r="AA44" i="5"/>
  <c r="AA45" i="5"/>
  <c r="AA46" i="5"/>
  <c r="AA47" i="5"/>
  <c r="AA48" i="5"/>
  <c r="AA54" i="5"/>
  <c r="AA55" i="5"/>
  <c r="AA56" i="5"/>
  <c r="AA57" i="5"/>
  <c r="AA58" i="5"/>
  <c r="AA59" i="5"/>
  <c r="AA60" i="5"/>
  <c r="AA61" i="5"/>
  <c r="AA67" i="5"/>
  <c r="AA68" i="5"/>
  <c r="AA69" i="5"/>
  <c r="AA70" i="5"/>
  <c r="AA71" i="5"/>
  <c r="AA72" i="5"/>
  <c r="AA73" i="5"/>
  <c r="AA74" i="5"/>
  <c r="AA80" i="5"/>
  <c r="AA81" i="5"/>
  <c r="AA82" i="5"/>
  <c r="AA83" i="5"/>
  <c r="AA84" i="5"/>
  <c r="AA85" i="5"/>
  <c r="AA86" i="5"/>
  <c r="AA87" i="5"/>
  <c r="AA93" i="5"/>
  <c r="AA94" i="5"/>
  <c r="AA95" i="5"/>
  <c r="AA96" i="5"/>
  <c r="AA97" i="5"/>
  <c r="AA98" i="5"/>
  <c r="AA99" i="5"/>
  <c r="AA100" i="5"/>
  <c r="AA106" i="5"/>
  <c r="AA107" i="5"/>
  <c r="AA108" i="5"/>
  <c r="AA109" i="5"/>
  <c r="AA110" i="5"/>
  <c r="AA111" i="5"/>
  <c r="AA112" i="5"/>
  <c r="AA113" i="5"/>
  <c r="Z15" i="5"/>
  <c r="Z16" i="5"/>
  <c r="Z17" i="5"/>
  <c r="Z18" i="5"/>
  <c r="Z19" i="5"/>
  <c r="Z20" i="5"/>
  <c r="Z21" i="5"/>
  <c r="Z22" i="5"/>
  <c r="Z28" i="5"/>
  <c r="Z29" i="5"/>
  <c r="Z30" i="5"/>
  <c r="Z31" i="5"/>
  <c r="Z32" i="5"/>
  <c r="Z33" i="5"/>
  <c r="Z34" i="5"/>
  <c r="Z35" i="5"/>
  <c r="Z41" i="5"/>
  <c r="Z42" i="5"/>
  <c r="Z43" i="5"/>
  <c r="Z44" i="5"/>
  <c r="Z45" i="5"/>
  <c r="Z46" i="5"/>
  <c r="Z47" i="5"/>
  <c r="Z48" i="5"/>
  <c r="Z54" i="5"/>
  <c r="Z55" i="5"/>
  <c r="Z56" i="5"/>
  <c r="Z57" i="5"/>
  <c r="Z58" i="5"/>
  <c r="Z59" i="5"/>
  <c r="Z60" i="5"/>
  <c r="Z61" i="5"/>
  <c r="Z67" i="5"/>
  <c r="Z68" i="5"/>
  <c r="Z69" i="5"/>
  <c r="Z70" i="5"/>
  <c r="Z71" i="5"/>
  <c r="Z72" i="5"/>
  <c r="Z73" i="5"/>
  <c r="Z74" i="5"/>
  <c r="Z80" i="5"/>
  <c r="Z81" i="5"/>
  <c r="Z82" i="5"/>
  <c r="Z83" i="5"/>
  <c r="Z84" i="5"/>
  <c r="Z85" i="5"/>
  <c r="Z86" i="5"/>
  <c r="Z87" i="5"/>
  <c r="Z93" i="5"/>
  <c r="Z94" i="5"/>
  <c r="Z95" i="5"/>
  <c r="Z96" i="5"/>
  <c r="Z97" i="5"/>
  <c r="Z98" i="5"/>
  <c r="Z99" i="5"/>
  <c r="Z100" i="5"/>
  <c r="Z106" i="5"/>
  <c r="Z107" i="5"/>
  <c r="Z108" i="5"/>
  <c r="Z109" i="5"/>
  <c r="Z110" i="5"/>
  <c r="Z111" i="5"/>
  <c r="Z112" i="5"/>
  <c r="Z113" i="5"/>
  <c r="Y15" i="5"/>
  <c r="Y16" i="5"/>
  <c r="Y17" i="5"/>
  <c r="Y18" i="5"/>
  <c r="Y19" i="5"/>
  <c r="Y20" i="5"/>
  <c r="Y21" i="5"/>
  <c r="Y22" i="5"/>
  <c r="Y28" i="5"/>
  <c r="Y29" i="5"/>
  <c r="Y30" i="5"/>
  <c r="Y31" i="5"/>
  <c r="Y32" i="5"/>
  <c r="Y33" i="5"/>
  <c r="Y34" i="5"/>
  <c r="Y35" i="5"/>
  <c r="Y41" i="5"/>
  <c r="Y42" i="5"/>
  <c r="Y43" i="5"/>
  <c r="Y44" i="5"/>
  <c r="Y45" i="5"/>
  <c r="Y46" i="5"/>
  <c r="Y47" i="5"/>
  <c r="Y48" i="5"/>
  <c r="Y54" i="5"/>
  <c r="Y55" i="5"/>
  <c r="Y56" i="5"/>
  <c r="Y57" i="5"/>
  <c r="Y58" i="5"/>
  <c r="Y59" i="5"/>
  <c r="Y60" i="5"/>
  <c r="Y61" i="5"/>
  <c r="Y67" i="5"/>
  <c r="Y68" i="5"/>
  <c r="Y69" i="5"/>
  <c r="Y70" i="5"/>
  <c r="Y71" i="5"/>
  <c r="Y72" i="5"/>
  <c r="Y73" i="5"/>
  <c r="Y74" i="5"/>
  <c r="Y80" i="5"/>
  <c r="Y81" i="5"/>
  <c r="Y82" i="5"/>
  <c r="Y83" i="5"/>
  <c r="Y84" i="5"/>
  <c r="Y85" i="5"/>
  <c r="Y86" i="5"/>
  <c r="Y87" i="5"/>
  <c r="Y93" i="5"/>
  <c r="Y94" i="5"/>
  <c r="Y95" i="5"/>
  <c r="Y96" i="5"/>
  <c r="Y97" i="5"/>
  <c r="Y98" i="5"/>
  <c r="Y99" i="5"/>
  <c r="Y100" i="5"/>
  <c r="Y106" i="5"/>
  <c r="Y107" i="5"/>
  <c r="Y108" i="5"/>
  <c r="Y109" i="5"/>
  <c r="Y110" i="5"/>
  <c r="Y111" i="5"/>
  <c r="Y112" i="5"/>
  <c r="Y113" i="5"/>
  <c r="X15" i="5"/>
  <c r="X16" i="5"/>
  <c r="X17" i="5"/>
  <c r="X18" i="5"/>
  <c r="X19" i="5"/>
  <c r="X20" i="5"/>
  <c r="X21" i="5"/>
  <c r="X22" i="5"/>
  <c r="X28" i="5"/>
  <c r="X29" i="5"/>
  <c r="X30" i="5"/>
  <c r="X31" i="5"/>
  <c r="X32" i="5"/>
  <c r="X33" i="5"/>
  <c r="X34" i="5"/>
  <c r="X35" i="5"/>
  <c r="X41" i="5"/>
  <c r="X42" i="5"/>
  <c r="X43" i="5"/>
  <c r="X44" i="5"/>
  <c r="X45" i="5"/>
  <c r="X46" i="5"/>
  <c r="X47" i="5"/>
  <c r="X48" i="5"/>
  <c r="X54" i="5"/>
  <c r="X55" i="5"/>
  <c r="X56" i="5"/>
  <c r="X57" i="5"/>
  <c r="X58" i="5"/>
  <c r="X59" i="5"/>
  <c r="X60" i="5"/>
  <c r="X61" i="5"/>
  <c r="X67" i="5"/>
  <c r="X68" i="5"/>
  <c r="X69" i="5"/>
  <c r="X70" i="5"/>
  <c r="X71" i="5"/>
  <c r="X72" i="5"/>
  <c r="X73" i="5"/>
  <c r="X74" i="5"/>
  <c r="X80" i="5"/>
  <c r="X81" i="5"/>
  <c r="X82" i="5"/>
  <c r="X83" i="5"/>
  <c r="X84" i="5"/>
  <c r="X85" i="5"/>
  <c r="X86" i="5"/>
  <c r="X87" i="5"/>
  <c r="X93" i="5"/>
  <c r="X94" i="5"/>
  <c r="X95" i="5"/>
  <c r="X96" i="5"/>
  <c r="X97" i="5"/>
  <c r="X98" i="5"/>
  <c r="X99" i="5"/>
  <c r="X100" i="5"/>
  <c r="X106" i="5"/>
  <c r="X107" i="5"/>
  <c r="X108" i="5"/>
  <c r="X109" i="5"/>
  <c r="X110" i="5"/>
  <c r="X111" i="5"/>
  <c r="X112" i="5"/>
  <c r="X113" i="5"/>
  <c r="W15" i="5"/>
  <c r="W16" i="5"/>
  <c r="W17" i="5"/>
  <c r="W18" i="5"/>
  <c r="W19" i="5"/>
  <c r="W20" i="5"/>
  <c r="W21" i="5"/>
  <c r="W22" i="5"/>
  <c r="W28" i="5"/>
  <c r="W29" i="5"/>
  <c r="W30" i="5"/>
  <c r="W31" i="5"/>
  <c r="W32" i="5"/>
  <c r="W33" i="5"/>
  <c r="W34" i="5"/>
  <c r="W35" i="5"/>
  <c r="W41" i="5"/>
  <c r="W42" i="5"/>
  <c r="W43" i="5"/>
  <c r="W44" i="5"/>
  <c r="W45" i="5"/>
  <c r="W46" i="5"/>
  <c r="W47" i="5"/>
  <c r="W48" i="5"/>
  <c r="W54" i="5"/>
  <c r="W55" i="5"/>
  <c r="W56" i="5"/>
  <c r="W57" i="5"/>
  <c r="W58" i="5"/>
  <c r="W59" i="5"/>
  <c r="W60" i="5"/>
  <c r="W61" i="5"/>
  <c r="W67" i="5"/>
  <c r="W68" i="5"/>
  <c r="W69" i="5"/>
  <c r="W70" i="5"/>
  <c r="W71" i="5"/>
  <c r="W72" i="5"/>
  <c r="W73" i="5"/>
  <c r="W74" i="5"/>
  <c r="W80" i="5"/>
  <c r="W81" i="5"/>
  <c r="W82" i="5"/>
  <c r="W83" i="5"/>
  <c r="W84" i="5"/>
  <c r="W85" i="5"/>
  <c r="W86" i="5"/>
  <c r="W87" i="5"/>
  <c r="W93" i="5"/>
  <c r="W94" i="5"/>
  <c r="W95" i="5"/>
  <c r="W96" i="5"/>
  <c r="W97" i="5"/>
  <c r="W98" i="5"/>
  <c r="W99" i="5"/>
  <c r="W100" i="5"/>
  <c r="W106" i="5"/>
  <c r="W107" i="5"/>
  <c r="W108" i="5"/>
  <c r="W109" i="5"/>
  <c r="W110" i="5"/>
  <c r="W111" i="5"/>
  <c r="W112" i="5"/>
  <c r="W113" i="5"/>
  <c r="V15" i="5"/>
  <c r="V16" i="5"/>
  <c r="V17" i="5"/>
  <c r="V18" i="5"/>
  <c r="V19" i="5"/>
  <c r="V20" i="5"/>
  <c r="V21" i="5"/>
  <c r="V22" i="5"/>
  <c r="V28" i="5"/>
  <c r="V29" i="5"/>
  <c r="V30" i="5"/>
  <c r="V31" i="5"/>
  <c r="V32" i="5"/>
  <c r="V33" i="5"/>
  <c r="V34" i="5"/>
  <c r="V35" i="5"/>
  <c r="V41" i="5"/>
  <c r="V42" i="5"/>
  <c r="V43" i="5"/>
  <c r="V44" i="5"/>
  <c r="V45" i="5"/>
  <c r="V46" i="5"/>
  <c r="V47" i="5"/>
  <c r="V48" i="5"/>
  <c r="V54" i="5"/>
  <c r="V55" i="5"/>
  <c r="V56" i="5"/>
  <c r="V57" i="5"/>
  <c r="V58" i="5"/>
  <c r="V59" i="5"/>
  <c r="V60" i="5"/>
  <c r="V61" i="5"/>
  <c r="V67" i="5"/>
  <c r="V68" i="5"/>
  <c r="V69" i="5"/>
  <c r="V70" i="5"/>
  <c r="V71" i="5"/>
  <c r="V72" i="5"/>
  <c r="V73" i="5"/>
  <c r="V74" i="5"/>
  <c r="V80" i="5"/>
  <c r="V81" i="5"/>
  <c r="V82" i="5"/>
  <c r="V83" i="5"/>
  <c r="V84" i="5"/>
  <c r="V85" i="5"/>
  <c r="V86" i="5"/>
  <c r="V87" i="5"/>
  <c r="V93" i="5"/>
  <c r="V94" i="5"/>
  <c r="V95" i="5"/>
  <c r="V96" i="5"/>
  <c r="V97" i="5"/>
  <c r="V98" i="5"/>
  <c r="V99" i="5"/>
  <c r="V100" i="5"/>
  <c r="V106" i="5"/>
  <c r="V107" i="5"/>
  <c r="V108" i="5"/>
  <c r="V109" i="5"/>
  <c r="V110" i="5"/>
  <c r="V111" i="5"/>
  <c r="V112" i="5"/>
  <c r="V113" i="5"/>
  <c r="U15" i="5"/>
  <c r="U16" i="5"/>
  <c r="U17" i="5"/>
  <c r="U18" i="5"/>
  <c r="U19" i="5"/>
  <c r="U20" i="5"/>
  <c r="U21" i="5"/>
  <c r="U22" i="5"/>
  <c r="U28" i="5"/>
  <c r="U29" i="5"/>
  <c r="U30" i="5"/>
  <c r="U31" i="5"/>
  <c r="U32" i="5"/>
  <c r="U33" i="5"/>
  <c r="U34" i="5"/>
  <c r="U35" i="5"/>
  <c r="U41" i="5"/>
  <c r="U42" i="5"/>
  <c r="U43" i="5"/>
  <c r="U44" i="5"/>
  <c r="U45" i="5"/>
  <c r="U46" i="5"/>
  <c r="U47" i="5"/>
  <c r="U48" i="5"/>
  <c r="U54" i="5"/>
  <c r="U55" i="5"/>
  <c r="U56" i="5"/>
  <c r="U57" i="5"/>
  <c r="U58" i="5"/>
  <c r="U59" i="5"/>
  <c r="U60" i="5"/>
  <c r="U61" i="5"/>
  <c r="U67" i="5"/>
  <c r="U68" i="5"/>
  <c r="U69" i="5"/>
  <c r="U70" i="5"/>
  <c r="U71" i="5"/>
  <c r="U72" i="5"/>
  <c r="U73" i="5"/>
  <c r="U74" i="5"/>
  <c r="U80" i="5"/>
  <c r="U81" i="5"/>
  <c r="U82" i="5"/>
  <c r="U83" i="5"/>
  <c r="U84" i="5"/>
  <c r="U85" i="5"/>
  <c r="U86" i="5"/>
  <c r="U87" i="5"/>
  <c r="U93" i="5"/>
  <c r="U94" i="5"/>
  <c r="U95" i="5"/>
  <c r="U96" i="5"/>
  <c r="U97" i="5"/>
  <c r="U98" i="5"/>
  <c r="U99" i="5"/>
  <c r="U100" i="5"/>
  <c r="U106" i="5"/>
  <c r="U107" i="5"/>
  <c r="U108" i="5"/>
  <c r="U109" i="5"/>
  <c r="U110" i="5"/>
  <c r="U111" i="5"/>
  <c r="U112" i="5"/>
  <c r="U113" i="5"/>
  <c r="T15" i="5"/>
  <c r="T16" i="5"/>
  <c r="T17" i="5"/>
  <c r="T18" i="5"/>
  <c r="T19" i="5"/>
  <c r="T20" i="5"/>
  <c r="T21" i="5"/>
  <c r="T22" i="5"/>
  <c r="T28" i="5"/>
  <c r="T29" i="5"/>
  <c r="T30" i="5"/>
  <c r="T31" i="5"/>
  <c r="T32" i="5"/>
  <c r="T33" i="5"/>
  <c r="T34" i="5"/>
  <c r="T35" i="5"/>
  <c r="T41" i="5"/>
  <c r="T42" i="5"/>
  <c r="T43" i="5"/>
  <c r="T44" i="5"/>
  <c r="T45" i="5"/>
  <c r="T46" i="5"/>
  <c r="T47" i="5"/>
  <c r="T48" i="5"/>
  <c r="T54" i="5"/>
  <c r="T55" i="5"/>
  <c r="T56" i="5"/>
  <c r="T57" i="5"/>
  <c r="T58" i="5"/>
  <c r="T59" i="5"/>
  <c r="T60" i="5"/>
  <c r="T61" i="5"/>
  <c r="T67" i="5"/>
  <c r="T68" i="5"/>
  <c r="T69" i="5"/>
  <c r="T70" i="5"/>
  <c r="T71" i="5"/>
  <c r="T72" i="5"/>
  <c r="T73" i="5"/>
  <c r="T74" i="5"/>
  <c r="T80" i="5"/>
  <c r="T81" i="5"/>
  <c r="T82" i="5"/>
  <c r="T83" i="5"/>
  <c r="T84" i="5"/>
  <c r="T85" i="5"/>
  <c r="T86" i="5"/>
  <c r="T87" i="5"/>
  <c r="T93" i="5"/>
  <c r="T94" i="5"/>
  <c r="T95" i="5"/>
  <c r="T96" i="5"/>
  <c r="T97" i="5"/>
  <c r="T98" i="5"/>
  <c r="T99" i="5"/>
  <c r="T100" i="5"/>
  <c r="T106" i="5"/>
  <c r="T107" i="5"/>
  <c r="T108" i="5"/>
  <c r="T109" i="5"/>
  <c r="T110" i="5"/>
  <c r="T111" i="5"/>
  <c r="T112" i="5"/>
  <c r="T113" i="5"/>
  <c r="S15" i="5"/>
  <c r="S16" i="5"/>
  <c r="S17" i="5"/>
  <c r="S18" i="5"/>
  <c r="S19" i="5"/>
  <c r="S20" i="5"/>
  <c r="S21" i="5"/>
  <c r="S22" i="5"/>
  <c r="S28" i="5"/>
  <c r="S29" i="5"/>
  <c r="S30" i="5"/>
  <c r="S31" i="5"/>
  <c r="S32" i="5"/>
  <c r="S33" i="5"/>
  <c r="S34" i="5"/>
  <c r="S35" i="5"/>
  <c r="S41" i="5"/>
  <c r="S42" i="5"/>
  <c r="S43" i="5"/>
  <c r="S44" i="5"/>
  <c r="S45" i="5"/>
  <c r="S46" i="5"/>
  <c r="S47" i="5"/>
  <c r="S48" i="5"/>
  <c r="S54" i="5"/>
  <c r="S55" i="5"/>
  <c r="S56" i="5"/>
  <c r="S57" i="5"/>
  <c r="S58" i="5"/>
  <c r="S59" i="5"/>
  <c r="S60" i="5"/>
  <c r="S61" i="5"/>
  <c r="S67" i="5"/>
  <c r="S68" i="5"/>
  <c r="S69" i="5"/>
  <c r="S70" i="5"/>
  <c r="S71" i="5"/>
  <c r="S72" i="5"/>
  <c r="S73" i="5"/>
  <c r="S74" i="5"/>
  <c r="S80" i="5"/>
  <c r="S81" i="5"/>
  <c r="S82" i="5"/>
  <c r="S83" i="5"/>
  <c r="S84" i="5"/>
  <c r="S85" i="5"/>
  <c r="S86" i="5"/>
  <c r="S87" i="5"/>
  <c r="S93" i="5"/>
  <c r="S94" i="5"/>
  <c r="S95" i="5"/>
  <c r="S96" i="5"/>
  <c r="S97" i="5"/>
  <c r="S98" i="5"/>
  <c r="S99" i="5"/>
  <c r="S100" i="5"/>
  <c r="S106" i="5"/>
  <c r="S107" i="5"/>
  <c r="S108" i="5"/>
  <c r="S109" i="5"/>
  <c r="S110" i="5"/>
  <c r="S111" i="5"/>
  <c r="S112" i="5"/>
  <c r="S113" i="5"/>
  <c r="R15" i="5"/>
  <c r="R16" i="5"/>
  <c r="R17" i="5"/>
  <c r="R18" i="5"/>
  <c r="R19" i="5"/>
  <c r="R20" i="5"/>
  <c r="R21" i="5"/>
  <c r="R22" i="5"/>
  <c r="R28" i="5"/>
  <c r="R29" i="5"/>
  <c r="R30" i="5"/>
  <c r="R31" i="5"/>
  <c r="R32" i="5"/>
  <c r="R33" i="5"/>
  <c r="R34" i="5"/>
  <c r="R35" i="5"/>
  <c r="R41" i="5"/>
  <c r="R42" i="5"/>
  <c r="R43" i="5"/>
  <c r="R44" i="5"/>
  <c r="R45" i="5"/>
  <c r="R46" i="5"/>
  <c r="R47" i="5"/>
  <c r="R48" i="5"/>
  <c r="R54" i="5"/>
  <c r="R55" i="5"/>
  <c r="R56" i="5"/>
  <c r="R57" i="5"/>
  <c r="R58" i="5"/>
  <c r="R59" i="5"/>
  <c r="R60" i="5"/>
  <c r="R61" i="5"/>
  <c r="R67" i="5"/>
  <c r="R68" i="5"/>
  <c r="R69" i="5"/>
  <c r="R70" i="5"/>
  <c r="R71" i="5"/>
  <c r="R72" i="5"/>
  <c r="R73" i="5"/>
  <c r="R74" i="5"/>
  <c r="R80" i="5"/>
  <c r="R81" i="5"/>
  <c r="R82" i="5"/>
  <c r="R83" i="5"/>
  <c r="R84" i="5"/>
  <c r="R85" i="5"/>
  <c r="R86" i="5"/>
  <c r="R87" i="5"/>
  <c r="R93" i="5"/>
  <c r="R94" i="5"/>
  <c r="R95" i="5"/>
  <c r="R96" i="5"/>
  <c r="R97" i="5"/>
  <c r="R98" i="5"/>
  <c r="R99" i="5"/>
  <c r="R100" i="5"/>
  <c r="R106" i="5"/>
  <c r="R107" i="5"/>
  <c r="R108" i="5"/>
  <c r="R109" i="5"/>
  <c r="R110" i="5"/>
  <c r="R111" i="5"/>
  <c r="R112" i="5"/>
  <c r="R113" i="5"/>
  <c r="Q15" i="5"/>
  <c r="Q16" i="5"/>
  <c r="Q17" i="5"/>
  <c r="Q18" i="5"/>
  <c r="Q19" i="5"/>
  <c r="Q20" i="5"/>
  <c r="Q21" i="5"/>
  <c r="Q22" i="5"/>
  <c r="Q28" i="5"/>
  <c r="Q29" i="5"/>
  <c r="Q30" i="5"/>
  <c r="Q31" i="5"/>
  <c r="Q32" i="5"/>
  <c r="Q33" i="5"/>
  <c r="Q34" i="5"/>
  <c r="Q35" i="5"/>
  <c r="Q41" i="5"/>
  <c r="Q42" i="5"/>
  <c r="Q43" i="5"/>
  <c r="Q44" i="5"/>
  <c r="Q45" i="5"/>
  <c r="Q46" i="5"/>
  <c r="Q47" i="5"/>
  <c r="Q48" i="5"/>
  <c r="Q54" i="5"/>
  <c r="Q55" i="5"/>
  <c r="Q56" i="5"/>
  <c r="Q57" i="5"/>
  <c r="Q58" i="5"/>
  <c r="Q59" i="5"/>
  <c r="Q60" i="5"/>
  <c r="Q61" i="5"/>
  <c r="Q67" i="5"/>
  <c r="Q68" i="5"/>
  <c r="Q69" i="5"/>
  <c r="Q70" i="5"/>
  <c r="Q71" i="5"/>
  <c r="Q72" i="5"/>
  <c r="Q73" i="5"/>
  <c r="Q74" i="5"/>
  <c r="Q80" i="5"/>
  <c r="Q81" i="5"/>
  <c r="Q82" i="5"/>
  <c r="Q83" i="5"/>
  <c r="Q84" i="5"/>
  <c r="Q85" i="5"/>
  <c r="Q86" i="5"/>
  <c r="Q87" i="5"/>
  <c r="Q93" i="5"/>
  <c r="Q94" i="5"/>
  <c r="Q95" i="5"/>
  <c r="Q96" i="5"/>
  <c r="Q97" i="5"/>
  <c r="Q98" i="5"/>
  <c r="Q99" i="5"/>
  <c r="Q100" i="5"/>
  <c r="Q106" i="5"/>
  <c r="Q107" i="5"/>
  <c r="Q108" i="5"/>
  <c r="Q109" i="5"/>
  <c r="Q110" i="5"/>
  <c r="Q111" i="5"/>
  <c r="Q112" i="5"/>
  <c r="Q113" i="5"/>
  <c r="P15" i="5"/>
  <c r="P16" i="5"/>
  <c r="P17" i="5"/>
  <c r="P18" i="5"/>
  <c r="P19" i="5"/>
  <c r="P20" i="5"/>
  <c r="P21" i="5"/>
  <c r="P22" i="5"/>
  <c r="P28" i="5"/>
  <c r="P29" i="5"/>
  <c r="P30" i="5"/>
  <c r="P31" i="5"/>
  <c r="P32" i="5"/>
  <c r="P33" i="5"/>
  <c r="P34" i="5"/>
  <c r="P35" i="5"/>
  <c r="P41" i="5"/>
  <c r="P42" i="5"/>
  <c r="P43" i="5"/>
  <c r="P44" i="5"/>
  <c r="P45" i="5"/>
  <c r="P46" i="5"/>
  <c r="P47" i="5"/>
  <c r="P48" i="5"/>
  <c r="P54" i="5"/>
  <c r="P55" i="5"/>
  <c r="P56" i="5"/>
  <c r="P57" i="5"/>
  <c r="P58" i="5"/>
  <c r="P59" i="5"/>
  <c r="P60" i="5"/>
  <c r="P61" i="5"/>
  <c r="P67" i="5"/>
  <c r="P68" i="5"/>
  <c r="P69" i="5"/>
  <c r="P70" i="5"/>
  <c r="P71" i="5"/>
  <c r="P72" i="5"/>
  <c r="P73" i="5"/>
  <c r="P74" i="5"/>
  <c r="P80" i="5"/>
  <c r="P81" i="5"/>
  <c r="P82" i="5"/>
  <c r="P83" i="5"/>
  <c r="P84" i="5"/>
  <c r="P85" i="5"/>
  <c r="P86" i="5"/>
  <c r="P87" i="5"/>
  <c r="P93" i="5"/>
  <c r="P94" i="5"/>
  <c r="P95" i="5"/>
  <c r="P96" i="5"/>
  <c r="P97" i="5"/>
  <c r="P98" i="5"/>
  <c r="P99" i="5"/>
  <c r="P100" i="5"/>
  <c r="P106" i="5"/>
  <c r="P107" i="5"/>
  <c r="P108" i="5"/>
  <c r="P109" i="5"/>
  <c r="P110" i="5"/>
  <c r="P111" i="5"/>
  <c r="P112" i="5"/>
  <c r="P113" i="5"/>
  <c r="O15" i="5"/>
  <c r="O16" i="5"/>
  <c r="O17" i="5"/>
  <c r="O18" i="5"/>
  <c r="O19" i="5"/>
  <c r="O20" i="5"/>
  <c r="O21" i="5"/>
  <c r="O22" i="5"/>
  <c r="O28" i="5"/>
  <c r="O29" i="5"/>
  <c r="O30" i="5"/>
  <c r="O31" i="5"/>
  <c r="O32" i="5"/>
  <c r="O33" i="5"/>
  <c r="O34" i="5"/>
  <c r="O35" i="5"/>
  <c r="O41" i="5"/>
  <c r="O42" i="5"/>
  <c r="O43" i="5"/>
  <c r="O44" i="5"/>
  <c r="O45" i="5"/>
  <c r="O46" i="5"/>
  <c r="O47" i="5"/>
  <c r="O48" i="5"/>
  <c r="O54" i="5"/>
  <c r="O55" i="5"/>
  <c r="O56" i="5"/>
  <c r="O57" i="5"/>
  <c r="O58" i="5"/>
  <c r="O59" i="5"/>
  <c r="O60" i="5"/>
  <c r="O61" i="5"/>
  <c r="O67" i="5"/>
  <c r="O68" i="5"/>
  <c r="O69" i="5"/>
  <c r="O70" i="5"/>
  <c r="O71" i="5"/>
  <c r="O72" i="5"/>
  <c r="O73" i="5"/>
  <c r="O74" i="5"/>
  <c r="O80" i="5"/>
  <c r="O81" i="5"/>
  <c r="O82" i="5"/>
  <c r="O83" i="5"/>
  <c r="O84" i="5"/>
  <c r="O85" i="5"/>
  <c r="O86" i="5"/>
  <c r="O87" i="5"/>
  <c r="O93" i="5"/>
  <c r="O94" i="5"/>
  <c r="O95" i="5"/>
  <c r="O96" i="5"/>
  <c r="O97" i="5"/>
  <c r="O98" i="5"/>
  <c r="O99" i="5"/>
  <c r="O100" i="5"/>
  <c r="O106" i="5"/>
  <c r="O107" i="5"/>
  <c r="O108" i="5"/>
  <c r="O109" i="5"/>
  <c r="O110" i="5"/>
  <c r="O111" i="5"/>
  <c r="O112" i="5"/>
  <c r="O113" i="5"/>
  <c r="N15" i="5"/>
  <c r="N16" i="5"/>
  <c r="N17" i="5"/>
  <c r="N18" i="5"/>
  <c r="N19" i="5"/>
  <c r="N20" i="5"/>
  <c r="N21" i="5"/>
  <c r="N22" i="5"/>
  <c r="N28" i="5"/>
  <c r="N29" i="5"/>
  <c r="N30" i="5"/>
  <c r="N31" i="5"/>
  <c r="N32" i="5"/>
  <c r="N33" i="5"/>
  <c r="N34" i="5"/>
  <c r="N35" i="5"/>
  <c r="N41" i="5"/>
  <c r="N42" i="5"/>
  <c r="N43" i="5"/>
  <c r="N44" i="5"/>
  <c r="N45" i="5"/>
  <c r="N46" i="5"/>
  <c r="N47" i="5"/>
  <c r="N48" i="5"/>
  <c r="N54" i="5"/>
  <c r="N55" i="5"/>
  <c r="N56" i="5"/>
  <c r="N57" i="5"/>
  <c r="N58" i="5"/>
  <c r="N59" i="5"/>
  <c r="N60" i="5"/>
  <c r="N61" i="5"/>
  <c r="N67" i="5"/>
  <c r="N68" i="5"/>
  <c r="N69" i="5"/>
  <c r="N70" i="5"/>
  <c r="N71" i="5"/>
  <c r="N72" i="5"/>
  <c r="N73" i="5"/>
  <c r="N74" i="5"/>
  <c r="N80" i="5"/>
  <c r="N81" i="5"/>
  <c r="N82" i="5"/>
  <c r="N83" i="5"/>
  <c r="N84" i="5"/>
  <c r="N85" i="5"/>
  <c r="N86" i="5"/>
  <c r="N87" i="5"/>
  <c r="N93" i="5"/>
  <c r="N94" i="5"/>
  <c r="N95" i="5"/>
  <c r="N96" i="5"/>
  <c r="N97" i="5"/>
  <c r="N98" i="5"/>
  <c r="N99" i="5"/>
  <c r="N100" i="5"/>
  <c r="N106" i="5"/>
  <c r="N107" i="5"/>
  <c r="N108" i="5"/>
  <c r="N109" i="5"/>
  <c r="N110" i="5"/>
  <c r="N111" i="5"/>
  <c r="N112" i="5"/>
  <c r="N113" i="5"/>
  <c r="M15" i="5"/>
  <c r="M16" i="5"/>
  <c r="M17" i="5"/>
  <c r="M18" i="5"/>
  <c r="M19" i="5"/>
  <c r="M20" i="5"/>
  <c r="M21" i="5"/>
  <c r="M22" i="5"/>
  <c r="M28" i="5"/>
  <c r="M29" i="5"/>
  <c r="M30" i="5"/>
  <c r="M31" i="5"/>
  <c r="M32" i="5"/>
  <c r="M33" i="5"/>
  <c r="M34" i="5"/>
  <c r="M35" i="5"/>
  <c r="M41" i="5"/>
  <c r="M42" i="5"/>
  <c r="M43" i="5"/>
  <c r="M44" i="5"/>
  <c r="M45" i="5"/>
  <c r="M46" i="5"/>
  <c r="M47" i="5"/>
  <c r="M48" i="5"/>
  <c r="M54" i="5"/>
  <c r="M55" i="5"/>
  <c r="M56" i="5"/>
  <c r="M57" i="5"/>
  <c r="M58" i="5"/>
  <c r="M59" i="5"/>
  <c r="M60" i="5"/>
  <c r="M61" i="5"/>
  <c r="M67" i="5"/>
  <c r="M68" i="5"/>
  <c r="M69" i="5"/>
  <c r="M70" i="5"/>
  <c r="M71" i="5"/>
  <c r="M72" i="5"/>
  <c r="M73" i="5"/>
  <c r="M74" i="5"/>
  <c r="M80" i="5"/>
  <c r="M81" i="5"/>
  <c r="M82" i="5"/>
  <c r="M83" i="5"/>
  <c r="M84" i="5"/>
  <c r="M85" i="5"/>
  <c r="M86" i="5"/>
  <c r="M87" i="5"/>
  <c r="M93" i="5"/>
  <c r="M94" i="5"/>
  <c r="M95" i="5"/>
  <c r="M96" i="5"/>
  <c r="M97" i="5"/>
  <c r="M98" i="5"/>
  <c r="M99" i="5"/>
  <c r="M100" i="5"/>
  <c r="M106" i="5"/>
  <c r="M107" i="5"/>
  <c r="M108" i="5"/>
  <c r="M109" i="5"/>
  <c r="M110" i="5"/>
  <c r="M111" i="5"/>
  <c r="M112" i="5"/>
  <c r="M113" i="5"/>
  <c r="L15" i="5"/>
  <c r="L16" i="5"/>
  <c r="L17" i="5"/>
  <c r="L18" i="5"/>
  <c r="L19" i="5"/>
  <c r="L20" i="5"/>
  <c r="L21" i="5"/>
  <c r="L22" i="5"/>
  <c r="L28" i="5"/>
  <c r="L29" i="5"/>
  <c r="L30" i="5"/>
  <c r="L31" i="5"/>
  <c r="L32" i="5"/>
  <c r="L33" i="5"/>
  <c r="L34" i="5"/>
  <c r="L35" i="5"/>
  <c r="L41" i="5"/>
  <c r="L42" i="5"/>
  <c r="L43" i="5"/>
  <c r="L44" i="5"/>
  <c r="L45" i="5"/>
  <c r="L46" i="5"/>
  <c r="L47" i="5"/>
  <c r="L48" i="5"/>
  <c r="L54" i="5"/>
  <c r="L55" i="5"/>
  <c r="L56" i="5"/>
  <c r="L57" i="5"/>
  <c r="L58" i="5"/>
  <c r="L59" i="5"/>
  <c r="L60" i="5"/>
  <c r="L61" i="5"/>
  <c r="L67" i="5"/>
  <c r="L68" i="5"/>
  <c r="L69" i="5"/>
  <c r="L70" i="5"/>
  <c r="L71" i="5"/>
  <c r="L72" i="5"/>
  <c r="L73" i="5"/>
  <c r="L74" i="5"/>
  <c r="L80" i="5"/>
  <c r="L81" i="5"/>
  <c r="L82" i="5"/>
  <c r="L83" i="5"/>
  <c r="L84" i="5"/>
  <c r="L85" i="5"/>
  <c r="L86" i="5"/>
  <c r="L87" i="5"/>
  <c r="L93" i="5"/>
  <c r="L94" i="5"/>
  <c r="L95" i="5"/>
  <c r="L96" i="5"/>
  <c r="L97" i="5"/>
  <c r="L98" i="5"/>
  <c r="L99" i="5"/>
  <c r="L100" i="5"/>
  <c r="L106" i="5"/>
  <c r="L107" i="5"/>
  <c r="L108" i="5"/>
  <c r="L109" i="5"/>
  <c r="L110" i="5"/>
  <c r="L111" i="5"/>
  <c r="L112" i="5"/>
  <c r="L113" i="5"/>
  <c r="K15" i="5"/>
  <c r="K16" i="5"/>
  <c r="K17" i="5"/>
  <c r="K18" i="5"/>
  <c r="K19" i="5"/>
  <c r="K20" i="5"/>
  <c r="K21" i="5"/>
  <c r="K22" i="5"/>
  <c r="K28" i="5"/>
  <c r="K29" i="5"/>
  <c r="K30" i="5"/>
  <c r="K31" i="5"/>
  <c r="K32" i="5"/>
  <c r="K33" i="5"/>
  <c r="K34" i="5"/>
  <c r="K35" i="5"/>
  <c r="K41" i="5"/>
  <c r="K42" i="5"/>
  <c r="K43" i="5"/>
  <c r="K44" i="5"/>
  <c r="K45" i="5"/>
  <c r="K46" i="5"/>
  <c r="K47" i="5"/>
  <c r="K48" i="5"/>
  <c r="K54" i="5"/>
  <c r="K55" i="5"/>
  <c r="K56" i="5"/>
  <c r="K57" i="5"/>
  <c r="K58" i="5"/>
  <c r="K59" i="5"/>
  <c r="K60" i="5"/>
  <c r="K61" i="5"/>
  <c r="K67" i="5"/>
  <c r="K68" i="5"/>
  <c r="K69" i="5"/>
  <c r="K70" i="5"/>
  <c r="K71" i="5"/>
  <c r="K72" i="5"/>
  <c r="K73" i="5"/>
  <c r="K74" i="5"/>
  <c r="K80" i="5"/>
  <c r="K81" i="5"/>
  <c r="K82" i="5"/>
  <c r="K83" i="5"/>
  <c r="K84" i="5"/>
  <c r="K85" i="5"/>
  <c r="K86" i="5"/>
  <c r="K87" i="5"/>
  <c r="K93" i="5"/>
  <c r="K94" i="5"/>
  <c r="K95" i="5"/>
  <c r="K96" i="5"/>
  <c r="K97" i="5"/>
  <c r="K98" i="5"/>
  <c r="K99" i="5"/>
  <c r="K100" i="5"/>
  <c r="K106" i="5"/>
  <c r="K107" i="5"/>
  <c r="K108" i="5"/>
  <c r="K109" i="5"/>
  <c r="K110" i="5"/>
  <c r="K111" i="5"/>
  <c r="K112" i="5"/>
  <c r="K113" i="5"/>
  <c r="J15" i="5"/>
  <c r="J16" i="5"/>
  <c r="J17" i="5"/>
  <c r="J18" i="5"/>
  <c r="J19" i="5"/>
  <c r="J20" i="5"/>
  <c r="J21" i="5"/>
  <c r="J22" i="5"/>
  <c r="J28" i="5"/>
  <c r="J29" i="5"/>
  <c r="J30" i="5"/>
  <c r="J31" i="5"/>
  <c r="J32" i="5"/>
  <c r="J33" i="5"/>
  <c r="J34" i="5"/>
  <c r="J35" i="5"/>
  <c r="J41" i="5"/>
  <c r="J42" i="5"/>
  <c r="J43" i="5"/>
  <c r="J44" i="5"/>
  <c r="J45" i="5"/>
  <c r="J46" i="5"/>
  <c r="J47" i="5"/>
  <c r="J48" i="5"/>
  <c r="J54" i="5"/>
  <c r="J55" i="5"/>
  <c r="J56" i="5"/>
  <c r="J57" i="5"/>
  <c r="J58" i="5"/>
  <c r="J59" i="5"/>
  <c r="J60" i="5"/>
  <c r="J61" i="5"/>
  <c r="J67" i="5"/>
  <c r="J68" i="5"/>
  <c r="J69" i="5"/>
  <c r="J70" i="5"/>
  <c r="J71" i="5"/>
  <c r="J72" i="5"/>
  <c r="J73" i="5"/>
  <c r="J74" i="5"/>
  <c r="J80" i="5"/>
  <c r="J81" i="5"/>
  <c r="J82" i="5"/>
  <c r="J83" i="5"/>
  <c r="J84" i="5"/>
  <c r="J85" i="5"/>
  <c r="J86" i="5"/>
  <c r="J87" i="5"/>
  <c r="J93" i="5"/>
  <c r="J94" i="5"/>
  <c r="J95" i="5"/>
  <c r="J96" i="5"/>
  <c r="J97" i="5"/>
  <c r="J98" i="5"/>
  <c r="J99" i="5"/>
  <c r="J100" i="5"/>
  <c r="J106" i="5"/>
  <c r="J107" i="5"/>
  <c r="J108" i="5"/>
  <c r="J109" i="5"/>
  <c r="J110" i="5"/>
  <c r="J111" i="5"/>
  <c r="J112" i="5"/>
  <c r="J113" i="5"/>
  <c r="I15" i="5"/>
  <c r="I16" i="5"/>
  <c r="I17" i="5"/>
  <c r="I18" i="5"/>
  <c r="I19" i="5"/>
  <c r="I20" i="5"/>
  <c r="I21" i="5"/>
  <c r="I22" i="5"/>
  <c r="I28" i="5"/>
  <c r="I29" i="5"/>
  <c r="I30" i="5"/>
  <c r="I31" i="5"/>
  <c r="I32" i="5"/>
  <c r="I33" i="5"/>
  <c r="I34" i="5"/>
  <c r="I35" i="5"/>
  <c r="I41" i="5"/>
  <c r="I42" i="5"/>
  <c r="I43" i="5"/>
  <c r="I44" i="5"/>
  <c r="I45" i="5"/>
  <c r="I46" i="5"/>
  <c r="I47" i="5"/>
  <c r="I48" i="5"/>
  <c r="I54" i="5"/>
  <c r="I55" i="5"/>
  <c r="I56" i="5"/>
  <c r="I57" i="5"/>
  <c r="I58" i="5"/>
  <c r="I59" i="5"/>
  <c r="I60" i="5"/>
  <c r="I61" i="5"/>
  <c r="I67" i="5"/>
  <c r="I68" i="5"/>
  <c r="I69" i="5"/>
  <c r="I70" i="5"/>
  <c r="I71" i="5"/>
  <c r="I72" i="5"/>
  <c r="I73" i="5"/>
  <c r="I74" i="5"/>
  <c r="I80" i="5"/>
  <c r="I81" i="5"/>
  <c r="I82" i="5"/>
  <c r="I83" i="5"/>
  <c r="I84" i="5"/>
  <c r="I85" i="5"/>
  <c r="I86" i="5"/>
  <c r="I87" i="5"/>
  <c r="I93" i="5"/>
  <c r="I94" i="5"/>
  <c r="I95" i="5"/>
  <c r="I96" i="5"/>
  <c r="I97" i="5"/>
  <c r="I98" i="5"/>
  <c r="I99" i="5"/>
  <c r="I100" i="5"/>
  <c r="I106" i="5"/>
  <c r="I107" i="5"/>
  <c r="I108" i="5"/>
  <c r="I109" i="5"/>
  <c r="I110" i="5"/>
  <c r="I111" i="5"/>
  <c r="I112" i="5"/>
  <c r="I113" i="5"/>
  <c r="H106" i="5"/>
  <c r="H112" i="26" s="1"/>
  <c r="H107" i="5"/>
  <c r="H108" i="5"/>
  <c r="H114" i="26" s="1"/>
  <c r="H109" i="5"/>
  <c r="H115" i="26" s="1"/>
  <c r="H110" i="5"/>
  <c r="H116" i="26" s="1"/>
  <c r="H111" i="5"/>
  <c r="H117" i="26" s="1"/>
  <c r="H112" i="5"/>
  <c r="H118" i="26" s="1"/>
  <c r="H113" i="5"/>
  <c r="H119" i="26" s="1"/>
  <c r="G109" i="5"/>
  <c r="G115" i="26" s="1"/>
  <c r="G110" i="5"/>
  <c r="G116" i="26" s="1"/>
  <c r="G111" i="5"/>
  <c r="G112" i="5"/>
  <c r="G118" i="26" s="1"/>
  <c r="G113" i="5"/>
  <c r="G119" i="26" s="1"/>
  <c r="F106" i="5"/>
  <c r="F112" i="26" s="1"/>
  <c r="F107" i="5"/>
  <c r="F113" i="26" s="1"/>
  <c r="F108" i="5"/>
  <c r="F114" i="26" s="1"/>
  <c r="F109" i="5"/>
  <c r="F115" i="26" s="1"/>
  <c r="F110" i="5"/>
  <c r="F116" i="26" s="1"/>
  <c r="F111" i="5"/>
  <c r="F117" i="26" s="1"/>
  <c r="F112" i="5"/>
  <c r="F118" i="26" s="1"/>
  <c r="F113" i="5"/>
  <c r="F119" i="26" s="1"/>
  <c r="E106" i="5"/>
  <c r="E112" i="26" s="1"/>
  <c r="E107" i="5"/>
  <c r="E113" i="26" s="1"/>
  <c r="E108" i="5"/>
  <c r="E114" i="26" s="1"/>
  <c r="E109" i="5"/>
  <c r="E115" i="26" s="1"/>
  <c r="E110" i="5"/>
  <c r="E116" i="26" s="1"/>
  <c r="E111" i="5"/>
  <c r="E117" i="26" s="1"/>
  <c r="E112" i="5"/>
  <c r="E118" i="26" s="1"/>
  <c r="E113" i="5"/>
  <c r="E119" i="26" s="1"/>
  <c r="H93" i="5"/>
  <c r="H99" i="26" s="1"/>
  <c r="H94" i="5"/>
  <c r="H100" i="26" s="1"/>
  <c r="H95" i="5"/>
  <c r="H101" i="26" s="1"/>
  <c r="H96" i="5"/>
  <c r="H102" i="26" s="1"/>
  <c r="H97" i="5"/>
  <c r="H103" i="26" s="1"/>
  <c r="H98" i="5"/>
  <c r="H99" i="5"/>
  <c r="H105" i="26" s="1"/>
  <c r="H100" i="5"/>
  <c r="H106" i="26" s="1"/>
  <c r="G95" i="5"/>
  <c r="G101" i="26" s="1"/>
  <c r="G96" i="5"/>
  <c r="G97" i="5"/>
  <c r="G98" i="5"/>
  <c r="G99" i="5"/>
  <c r="G105" i="26" s="1"/>
  <c r="G100" i="5"/>
  <c r="G106" i="26" s="1"/>
  <c r="F93" i="5"/>
  <c r="F99" i="26" s="1"/>
  <c r="F94" i="5"/>
  <c r="F95" i="5"/>
  <c r="F101" i="26" s="1"/>
  <c r="F96" i="5"/>
  <c r="F102" i="26" s="1"/>
  <c r="F97" i="5"/>
  <c r="F103" i="26" s="1"/>
  <c r="F98" i="5"/>
  <c r="F104" i="26" s="1"/>
  <c r="F99" i="5"/>
  <c r="F105" i="26" s="1"/>
  <c r="F100" i="5"/>
  <c r="F106" i="26" s="1"/>
  <c r="E93" i="5"/>
  <c r="E99" i="26" s="1"/>
  <c r="E94" i="5"/>
  <c r="E100" i="26" s="1"/>
  <c r="E95" i="5"/>
  <c r="E101" i="26" s="1"/>
  <c r="E96" i="5"/>
  <c r="E102" i="26" s="1"/>
  <c r="E97" i="5"/>
  <c r="E103" i="26" s="1"/>
  <c r="E98" i="5"/>
  <c r="E104" i="26" s="1"/>
  <c r="E99" i="5"/>
  <c r="E105" i="26" s="1"/>
  <c r="E100" i="5"/>
  <c r="E106" i="26" s="1"/>
  <c r="H80" i="5"/>
  <c r="H86" i="26" s="1"/>
  <c r="H81" i="5"/>
  <c r="H87" i="26" s="1"/>
  <c r="H82" i="5"/>
  <c r="H88" i="26" s="1"/>
  <c r="H83" i="5"/>
  <c r="H89" i="26" s="1"/>
  <c r="H84" i="5"/>
  <c r="H90" i="26" s="1"/>
  <c r="H85" i="5"/>
  <c r="H91" i="26" s="1"/>
  <c r="H86" i="5"/>
  <c r="H92" i="26" s="1"/>
  <c r="H87" i="5"/>
  <c r="H93" i="26" s="1"/>
  <c r="G83" i="5"/>
  <c r="AN83" i="5" s="1"/>
  <c r="G84" i="5"/>
  <c r="G85" i="5"/>
  <c r="G91" i="26" s="1"/>
  <c r="G86" i="5"/>
  <c r="G92" i="26" s="1"/>
  <c r="G87" i="5"/>
  <c r="G93" i="26" s="1"/>
  <c r="F80" i="5"/>
  <c r="F86" i="26" s="1"/>
  <c r="F81" i="5"/>
  <c r="F87" i="26" s="1"/>
  <c r="F82" i="5"/>
  <c r="F88" i="26" s="1"/>
  <c r="F83" i="5"/>
  <c r="F89" i="26" s="1"/>
  <c r="F84" i="5"/>
  <c r="F90" i="26" s="1"/>
  <c r="F85" i="5"/>
  <c r="F91" i="26" s="1"/>
  <c r="F86" i="5"/>
  <c r="F92" i="26" s="1"/>
  <c r="F87" i="5"/>
  <c r="F93" i="26" s="1"/>
  <c r="E80" i="5"/>
  <c r="E86" i="26" s="1"/>
  <c r="E81" i="5"/>
  <c r="E87" i="26" s="1"/>
  <c r="E82" i="5"/>
  <c r="E88" i="26" s="1"/>
  <c r="E83" i="5"/>
  <c r="E89" i="26" s="1"/>
  <c r="E84" i="5"/>
  <c r="E90" i="26" s="1"/>
  <c r="E85" i="5"/>
  <c r="E91" i="26" s="1"/>
  <c r="E86" i="5"/>
  <c r="E92" i="26" s="1"/>
  <c r="E87" i="5"/>
  <c r="E93" i="26" s="1"/>
  <c r="H67" i="5"/>
  <c r="H73" i="26" s="1"/>
  <c r="H68" i="5"/>
  <c r="H74" i="26" s="1"/>
  <c r="H69" i="5"/>
  <c r="H75" i="26" s="1"/>
  <c r="H70" i="5"/>
  <c r="H76" i="26" s="1"/>
  <c r="H71" i="5"/>
  <c r="H77" i="26" s="1"/>
  <c r="H72" i="5"/>
  <c r="H78" i="26" s="1"/>
  <c r="H73" i="5"/>
  <c r="H79" i="26" s="1"/>
  <c r="H74" i="5"/>
  <c r="H80" i="26" s="1"/>
  <c r="G72" i="5"/>
  <c r="G73" i="5"/>
  <c r="G74" i="5"/>
  <c r="G80" i="26" s="1"/>
  <c r="F67" i="5"/>
  <c r="F73" i="26" s="1"/>
  <c r="F68" i="5"/>
  <c r="F74" i="26" s="1"/>
  <c r="F69" i="5"/>
  <c r="F75" i="26" s="1"/>
  <c r="F70" i="5"/>
  <c r="F76" i="26" s="1"/>
  <c r="F71" i="5"/>
  <c r="F77" i="26" s="1"/>
  <c r="F72" i="5"/>
  <c r="F78" i="26" s="1"/>
  <c r="F73" i="5"/>
  <c r="F79" i="26" s="1"/>
  <c r="F74" i="5"/>
  <c r="F80" i="26" s="1"/>
  <c r="E67" i="5"/>
  <c r="E68" i="5"/>
  <c r="E74" i="26" s="1"/>
  <c r="E69" i="5"/>
  <c r="E75" i="26" s="1"/>
  <c r="E70" i="5"/>
  <c r="E76" i="26" s="1"/>
  <c r="E71" i="5"/>
  <c r="E77" i="26" s="1"/>
  <c r="E72" i="5"/>
  <c r="E78" i="26" s="1"/>
  <c r="E73" i="5"/>
  <c r="E79" i="26" s="1"/>
  <c r="E74" i="5"/>
  <c r="E80" i="26" s="1"/>
  <c r="H54" i="5"/>
  <c r="H60" i="26" s="1"/>
  <c r="H55" i="5"/>
  <c r="H61" i="26" s="1"/>
  <c r="H56" i="5"/>
  <c r="H62" i="26" s="1"/>
  <c r="H57" i="5"/>
  <c r="H63" i="26" s="1"/>
  <c r="H58" i="5"/>
  <c r="H64" i="26" s="1"/>
  <c r="H59" i="5"/>
  <c r="H65" i="26" s="1"/>
  <c r="H60" i="5"/>
  <c r="H66" i="26" s="1"/>
  <c r="H61" i="5"/>
  <c r="H67" i="26" s="1"/>
  <c r="G59" i="5"/>
  <c r="G65" i="26" s="1"/>
  <c r="G60" i="5"/>
  <c r="G66" i="26" s="1"/>
  <c r="G61" i="5"/>
  <c r="F54" i="5"/>
  <c r="F60" i="26" s="1"/>
  <c r="F55" i="5"/>
  <c r="F61" i="26" s="1"/>
  <c r="F56" i="5"/>
  <c r="F62" i="26" s="1"/>
  <c r="F57" i="5"/>
  <c r="F63" i="26" s="1"/>
  <c r="F58" i="5"/>
  <c r="F64" i="26" s="1"/>
  <c r="F59" i="5"/>
  <c r="F60" i="5"/>
  <c r="F66" i="26" s="1"/>
  <c r="F61" i="5"/>
  <c r="F67" i="26" s="1"/>
  <c r="E54" i="5"/>
  <c r="E60" i="26" s="1"/>
  <c r="E55" i="5"/>
  <c r="E61" i="26" s="1"/>
  <c r="E56" i="5"/>
  <c r="E62" i="26" s="1"/>
  <c r="E57" i="5"/>
  <c r="E63" i="26" s="1"/>
  <c r="E58" i="5"/>
  <c r="E64" i="26" s="1"/>
  <c r="E59" i="5"/>
  <c r="E65" i="26" s="1"/>
  <c r="E60" i="5"/>
  <c r="E66" i="26" s="1"/>
  <c r="E61" i="5"/>
  <c r="E67" i="26" s="1"/>
  <c r="H41" i="5"/>
  <c r="H47" i="26" s="1"/>
  <c r="H42" i="5"/>
  <c r="H48" i="26" s="1"/>
  <c r="H43" i="5"/>
  <c r="H49" i="26" s="1"/>
  <c r="H44" i="5"/>
  <c r="H50" i="26" s="1"/>
  <c r="H45" i="5"/>
  <c r="H51" i="26" s="1"/>
  <c r="H46" i="5"/>
  <c r="H52" i="26" s="1"/>
  <c r="H47" i="5"/>
  <c r="H53" i="26" s="1"/>
  <c r="H48" i="5"/>
  <c r="H54" i="26" s="1"/>
  <c r="G46" i="5"/>
  <c r="G52" i="26" s="1"/>
  <c r="G47" i="5"/>
  <c r="G53" i="26" s="1"/>
  <c r="G48" i="5"/>
  <c r="G54" i="26" s="1"/>
  <c r="F41" i="5"/>
  <c r="F47" i="26" s="1"/>
  <c r="F42" i="5"/>
  <c r="F43" i="5"/>
  <c r="F49" i="26" s="1"/>
  <c r="F44" i="5"/>
  <c r="F50" i="26" s="1"/>
  <c r="F45" i="5"/>
  <c r="F51" i="26" s="1"/>
  <c r="F46" i="5"/>
  <c r="F52" i="26" s="1"/>
  <c r="F47" i="5"/>
  <c r="F53" i="26" s="1"/>
  <c r="F48" i="5"/>
  <c r="F54" i="26" s="1"/>
  <c r="E41" i="5"/>
  <c r="E42" i="5"/>
  <c r="E48" i="26" s="1"/>
  <c r="E43" i="5"/>
  <c r="E49" i="26" s="1"/>
  <c r="E44" i="5"/>
  <c r="E50" i="26" s="1"/>
  <c r="E45" i="5"/>
  <c r="E51" i="26" s="1"/>
  <c r="E46" i="5"/>
  <c r="E52" i="26" s="1"/>
  <c r="E47" i="5"/>
  <c r="E53" i="26" s="1"/>
  <c r="E48" i="5"/>
  <c r="E54" i="26" s="1"/>
  <c r="H28" i="5"/>
  <c r="H34" i="26" s="1"/>
  <c r="H29" i="5"/>
  <c r="H35" i="26" s="1"/>
  <c r="H30" i="5"/>
  <c r="H36" i="26" s="1"/>
  <c r="H31" i="5"/>
  <c r="H37" i="26" s="1"/>
  <c r="H32" i="5"/>
  <c r="H38" i="26" s="1"/>
  <c r="H33" i="5"/>
  <c r="H39" i="26" s="1"/>
  <c r="H34" i="5"/>
  <c r="H40" i="26" s="1"/>
  <c r="H35" i="5"/>
  <c r="H41" i="26" s="1"/>
  <c r="G32" i="5"/>
  <c r="G38" i="26" s="1"/>
  <c r="G33" i="5"/>
  <c r="G34" i="5"/>
  <c r="G35" i="5"/>
  <c r="G41" i="26" s="1"/>
  <c r="F28" i="5"/>
  <c r="F34" i="26" s="1"/>
  <c r="F29" i="5"/>
  <c r="F30" i="5"/>
  <c r="F36" i="26" s="1"/>
  <c r="F31" i="5"/>
  <c r="F37" i="26" s="1"/>
  <c r="F32" i="5"/>
  <c r="F38" i="26" s="1"/>
  <c r="F33" i="5"/>
  <c r="F39" i="26" s="1"/>
  <c r="F34" i="5"/>
  <c r="F40" i="26" s="1"/>
  <c r="F35" i="5"/>
  <c r="F41" i="26" s="1"/>
  <c r="E28" i="5"/>
  <c r="E34" i="26" s="1"/>
  <c r="E29" i="5"/>
  <c r="E35" i="26" s="1"/>
  <c r="E30" i="5"/>
  <c r="E36" i="26" s="1"/>
  <c r="E31" i="5"/>
  <c r="E37" i="26" s="1"/>
  <c r="E32" i="5"/>
  <c r="E38" i="26" s="1"/>
  <c r="E33" i="5"/>
  <c r="E39" i="26" s="1"/>
  <c r="E34" i="5"/>
  <c r="E40" i="26" s="1"/>
  <c r="E35" i="5"/>
  <c r="E41" i="26" s="1"/>
  <c r="H15" i="5"/>
  <c r="H21" i="26" s="1"/>
  <c r="H16" i="5"/>
  <c r="H22" i="26" s="1"/>
  <c r="H17" i="5"/>
  <c r="H23" i="26" s="1"/>
  <c r="H18" i="5"/>
  <c r="H24" i="26" s="1"/>
  <c r="H19" i="5"/>
  <c r="H25" i="26" s="1"/>
  <c r="H20" i="5"/>
  <c r="H26" i="26" s="1"/>
  <c r="H21" i="5"/>
  <c r="H27" i="26" s="1"/>
  <c r="H22" i="5"/>
  <c r="H28" i="26" s="1"/>
  <c r="G18" i="5"/>
  <c r="G24" i="26" s="1"/>
  <c r="G19" i="5"/>
  <c r="G25" i="26" s="1"/>
  <c r="G20" i="5"/>
  <c r="G26" i="26" s="1"/>
  <c r="G21" i="5"/>
  <c r="G27" i="26" s="1"/>
  <c r="G22" i="5"/>
  <c r="G28" i="26" s="1"/>
  <c r="F15" i="5"/>
  <c r="F21" i="26" s="1"/>
  <c r="F16" i="5"/>
  <c r="F22" i="26" s="1"/>
  <c r="F17" i="5"/>
  <c r="F23" i="26" s="1"/>
  <c r="F18" i="5"/>
  <c r="F24" i="26" s="1"/>
  <c r="F19" i="5"/>
  <c r="F25" i="26" s="1"/>
  <c r="F20" i="5"/>
  <c r="F26" i="26" s="1"/>
  <c r="F21" i="5"/>
  <c r="F27" i="26" s="1"/>
  <c r="F22" i="5"/>
  <c r="F28" i="26" s="1"/>
  <c r="E15" i="5"/>
  <c r="E21" i="26" s="1"/>
  <c r="E16" i="5"/>
  <c r="E17" i="5"/>
  <c r="E23" i="26" s="1"/>
  <c r="E18" i="5"/>
  <c r="E24" i="26" s="1"/>
  <c r="E19" i="5"/>
  <c r="E25" i="26" s="1"/>
  <c r="E20" i="5"/>
  <c r="E26" i="26" s="1"/>
  <c r="E21" i="5"/>
  <c r="E27" i="26" s="1"/>
  <c r="E22" i="5"/>
  <c r="E28" i="26" s="1"/>
  <c r="F2" i="5"/>
  <c r="B9" i="26" s="1"/>
  <c r="J5" i="5"/>
  <c r="J6" i="5" s="1"/>
  <c r="A2" i="26"/>
  <c r="A3" i="26"/>
  <c r="A4" i="26"/>
  <c r="A5" i="26"/>
  <c r="A6" i="26"/>
  <c r="A7" i="26"/>
  <c r="A8" i="26"/>
  <c r="A11" i="26"/>
  <c r="A12" i="26"/>
  <c r="A13" i="26"/>
  <c r="A14" i="26"/>
  <c r="A15" i="26"/>
  <c r="A16" i="26"/>
  <c r="A17" i="26"/>
  <c r="A18" i="26"/>
  <c r="A19" i="26"/>
  <c r="A20" i="26"/>
  <c r="AL94" i="5"/>
  <c r="AL93" i="5"/>
  <c r="AL95" i="5"/>
  <c r="AL96" i="5"/>
  <c r="AL97" i="5"/>
  <c r="AL98" i="5"/>
  <c r="AL99" i="5"/>
  <c r="AL100" i="5"/>
  <c r="AL15" i="5"/>
  <c r="AL16" i="5"/>
  <c r="AL17" i="5"/>
  <c r="AL18" i="5"/>
  <c r="AL19" i="5"/>
  <c r="AL20" i="5"/>
  <c r="AL21" i="5"/>
  <c r="AL22" i="5"/>
  <c r="AL28" i="5"/>
  <c r="AL29" i="5"/>
  <c r="AL30" i="5"/>
  <c r="AL31" i="5"/>
  <c r="AL32" i="5"/>
  <c r="AL33" i="5"/>
  <c r="AL34" i="5"/>
  <c r="AL35" i="5"/>
  <c r="AL41" i="5"/>
  <c r="AL42" i="5"/>
  <c r="AL43" i="5"/>
  <c r="AL44" i="5"/>
  <c r="AL45" i="5"/>
  <c r="AL46" i="5"/>
  <c r="AL47" i="5"/>
  <c r="AL48" i="5"/>
  <c r="AL54" i="5"/>
  <c r="AL55" i="5"/>
  <c r="AL56" i="5"/>
  <c r="AL57" i="5"/>
  <c r="AL58" i="5"/>
  <c r="AL59" i="5"/>
  <c r="AL60" i="5"/>
  <c r="AL61" i="5"/>
  <c r="AL67" i="5"/>
  <c r="AL68" i="5"/>
  <c r="AL69" i="5"/>
  <c r="AL70" i="5"/>
  <c r="AL71" i="5"/>
  <c r="AL72" i="5"/>
  <c r="AL73" i="5"/>
  <c r="AL74" i="5"/>
  <c r="AL80" i="5"/>
  <c r="AL81" i="5"/>
  <c r="AL82" i="5"/>
  <c r="AL83" i="5"/>
  <c r="AL84" i="5"/>
  <c r="AL85" i="5"/>
  <c r="AL86" i="5"/>
  <c r="AL87" i="5"/>
  <c r="AL106" i="5"/>
  <c r="AL107" i="5"/>
  <c r="AL108" i="5"/>
  <c r="AL109" i="5"/>
  <c r="AL110" i="5"/>
  <c r="AL111" i="5"/>
  <c r="AL112" i="5"/>
  <c r="AL113" i="5"/>
  <c r="AI94" i="5"/>
  <c r="AI93" i="5"/>
  <c r="AI95" i="5"/>
  <c r="AI96" i="5"/>
  <c r="AI97" i="5"/>
  <c r="AI98" i="5"/>
  <c r="AI99" i="5"/>
  <c r="AI100" i="5"/>
  <c r="AI15" i="5"/>
  <c r="AI16" i="5"/>
  <c r="AI17" i="5"/>
  <c r="AI18" i="5"/>
  <c r="AI19" i="5"/>
  <c r="AI20" i="5"/>
  <c r="AI21" i="5"/>
  <c r="AI22" i="5"/>
  <c r="AI28" i="5"/>
  <c r="AI29" i="5"/>
  <c r="AI30" i="5"/>
  <c r="AI31" i="5"/>
  <c r="AI32" i="5"/>
  <c r="AI33" i="5"/>
  <c r="AI34" i="5"/>
  <c r="AI35" i="5"/>
  <c r="AI41" i="5"/>
  <c r="AI42" i="5"/>
  <c r="AI43" i="5"/>
  <c r="AI44" i="5"/>
  <c r="AI45" i="5"/>
  <c r="AI46" i="5"/>
  <c r="AI47" i="5"/>
  <c r="AI48" i="5"/>
  <c r="AI54" i="5"/>
  <c r="AI55" i="5"/>
  <c r="AI56" i="5"/>
  <c r="AI57" i="5"/>
  <c r="AI58" i="5"/>
  <c r="AI59" i="5"/>
  <c r="AI60" i="5"/>
  <c r="AI61" i="5"/>
  <c r="AI67" i="5"/>
  <c r="AI68" i="5"/>
  <c r="AI69" i="5"/>
  <c r="AI70" i="5"/>
  <c r="AI71" i="5"/>
  <c r="AI72" i="5"/>
  <c r="AI73" i="5"/>
  <c r="AI74" i="5"/>
  <c r="AI80" i="5"/>
  <c r="AI81" i="5"/>
  <c r="AI82" i="5"/>
  <c r="AI83" i="5"/>
  <c r="AI84" i="5"/>
  <c r="AI85" i="5"/>
  <c r="AI86" i="5"/>
  <c r="AI87" i="5"/>
  <c r="AI106" i="5"/>
  <c r="AI107" i="5"/>
  <c r="AI108" i="5"/>
  <c r="AI109" i="5"/>
  <c r="AI110" i="5"/>
  <c r="AI111" i="5"/>
  <c r="AI112" i="5"/>
  <c r="AI113" i="5"/>
  <c r="AJ94" i="5"/>
  <c r="AJ93" i="5"/>
  <c r="AJ95" i="5"/>
  <c r="AJ96" i="5"/>
  <c r="AJ97" i="5"/>
  <c r="AJ98" i="5"/>
  <c r="AJ99" i="5"/>
  <c r="AJ100" i="5"/>
  <c r="AJ15" i="5"/>
  <c r="AJ16" i="5"/>
  <c r="AJ17" i="5"/>
  <c r="AJ18" i="5"/>
  <c r="AJ19" i="5"/>
  <c r="AJ20" i="5"/>
  <c r="AJ21" i="5"/>
  <c r="AJ22" i="5"/>
  <c r="AJ28" i="5"/>
  <c r="AJ29" i="5"/>
  <c r="AJ30" i="5"/>
  <c r="AJ31" i="5"/>
  <c r="AJ32" i="5"/>
  <c r="AJ33" i="5"/>
  <c r="AJ34" i="5"/>
  <c r="AJ35" i="5"/>
  <c r="AJ41" i="5"/>
  <c r="AJ42" i="5"/>
  <c r="AJ43" i="5"/>
  <c r="AJ44" i="5"/>
  <c r="AJ45" i="5"/>
  <c r="AJ46" i="5"/>
  <c r="AJ47" i="5"/>
  <c r="AJ48" i="5"/>
  <c r="AJ54" i="5"/>
  <c r="AJ55" i="5"/>
  <c r="AJ56" i="5"/>
  <c r="AJ57" i="5"/>
  <c r="AJ58" i="5"/>
  <c r="AJ59" i="5"/>
  <c r="AJ60" i="5"/>
  <c r="AJ61" i="5"/>
  <c r="AJ67" i="5"/>
  <c r="AJ68" i="5"/>
  <c r="AJ69" i="5"/>
  <c r="AJ70" i="5"/>
  <c r="AJ71" i="5"/>
  <c r="AJ72" i="5"/>
  <c r="AJ73" i="5"/>
  <c r="AJ74" i="5"/>
  <c r="AJ80" i="5"/>
  <c r="AJ81" i="5"/>
  <c r="AJ82" i="5"/>
  <c r="AJ83" i="5"/>
  <c r="AJ84" i="5"/>
  <c r="AJ85" i="5"/>
  <c r="AJ86" i="5"/>
  <c r="AJ87" i="5"/>
  <c r="AJ106" i="5"/>
  <c r="AJ107" i="5"/>
  <c r="AJ108" i="5"/>
  <c r="AJ109" i="5"/>
  <c r="AJ110" i="5"/>
  <c r="AJ111" i="5"/>
  <c r="AJ112" i="5"/>
  <c r="AJ113" i="5"/>
  <c r="AK94" i="5"/>
  <c r="AK93" i="5"/>
  <c r="AK95" i="5"/>
  <c r="AK96" i="5"/>
  <c r="AK97" i="5"/>
  <c r="AK98" i="5"/>
  <c r="AK99" i="5"/>
  <c r="AK100" i="5"/>
  <c r="AK15" i="5"/>
  <c r="AK16" i="5"/>
  <c r="AK17" i="5"/>
  <c r="AK18" i="5"/>
  <c r="AK19" i="5"/>
  <c r="AK20" i="5"/>
  <c r="AK21" i="5"/>
  <c r="AK22" i="5"/>
  <c r="AK28" i="5"/>
  <c r="AK29" i="5"/>
  <c r="AK30" i="5"/>
  <c r="AK31" i="5"/>
  <c r="AK32" i="5"/>
  <c r="AK33" i="5"/>
  <c r="AK34" i="5"/>
  <c r="AK35" i="5"/>
  <c r="AK41" i="5"/>
  <c r="AK42" i="5"/>
  <c r="AK43" i="5"/>
  <c r="AK44" i="5"/>
  <c r="AK45" i="5"/>
  <c r="AK46" i="5"/>
  <c r="AK47" i="5"/>
  <c r="AK48" i="5"/>
  <c r="AK54" i="5"/>
  <c r="AK55" i="5"/>
  <c r="AK56" i="5"/>
  <c r="AK57" i="5"/>
  <c r="AK58" i="5"/>
  <c r="AK59" i="5"/>
  <c r="AK60" i="5"/>
  <c r="AK61" i="5"/>
  <c r="AK67" i="5"/>
  <c r="AK68" i="5"/>
  <c r="AK69" i="5"/>
  <c r="AK70" i="5"/>
  <c r="AK71" i="5"/>
  <c r="AK72" i="5"/>
  <c r="AK73" i="5"/>
  <c r="AK74" i="5"/>
  <c r="AK80" i="5"/>
  <c r="AK81" i="5"/>
  <c r="AK82" i="5"/>
  <c r="AK83" i="5"/>
  <c r="AK84" i="5"/>
  <c r="AK85" i="5"/>
  <c r="AK86" i="5"/>
  <c r="AK87" i="5"/>
  <c r="AK106" i="5"/>
  <c r="AK107" i="5"/>
  <c r="AK108" i="5"/>
  <c r="AK109" i="5"/>
  <c r="AK110" i="5"/>
  <c r="AK111" i="5"/>
  <c r="AK112" i="5"/>
  <c r="AK113" i="5"/>
  <c r="C4" i="26"/>
  <c r="C129" i="26"/>
  <c r="C5" i="26"/>
  <c r="E5" i="26" s="1"/>
  <c r="B118" i="26"/>
  <c r="B117" i="26"/>
  <c r="B116" i="26"/>
  <c r="B115" i="26"/>
  <c r="B114" i="26"/>
  <c r="B113" i="26"/>
  <c r="B112" i="26"/>
  <c r="B105" i="26"/>
  <c r="B104" i="26"/>
  <c r="B103" i="26"/>
  <c r="B102" i="26"/>
  <c r="B101" i="26"/>
  <c r="B100" i="26"/>
  <c r="B99" i="26"/>
  <c r="B92" i="26"/>
  <c r="B91" i="26"/>
  <c r="B90" i="26"/>
  <c r="B89" i="26"/>
  <c r="B88" i="26"/>
  <c r="B87" i="26"/>
  <c r="B79" i="26"/>
  <c r="B78" i="26"/>
  <c r="B77" i="26"/>
  <c r="B76" i="26"/>
  <c r="B75" i="26"/>
  <c r="B74" i="26"/>
  <c r="B73" i="26"/>
  <c r="B66" i="26"/>
  <c r="B65" i="26"/>
  <c r="B64" i="26"/>
  <c r="B63" i="26"/>
  <c r="B62" i="26"/>
  <c r="B61" i="26"/>
  <c r="B60" i="26"/>
  <c r="B53" i="26"/>
  <c r="B52" i="26"/>
  <c r="B51" i="26"/>
  <c r="B50" i="26"/>
  <c r="B49" i="26"/>
  <c r="B48" i="26"/>
  <c r="B47" i="26"/>
  <c r="B40" i="26"/>
  <c r="B39" i="26"/>
  <c r="B38" i="26"/>
  <c r="B37" i="26"/>
  <c r="B36" i="26"/>
  <c r="B35" i="26"/>
  <c r="B34" i="26"/>
  <c r="B22" i="26"/>
  <c r="B23" i="26"/>
  <c r="B24" i="26"/>
  <c r="B25" i="26"/>
  <c r="B26" i="26"/>
  <c r="B21" i="26"/>
  <c r="B32" i="26"/>
  <c r="B31" i="26"/>
  <c r="B45" i="26"/>
  <c r="B44" i="26"/>
  <c r="B58" i="26"/>
  <c r="B57" i="26"/>
  <c r="B71" i="26"/>
  <c r="B70" i="26"/>
  <c r="B84" i="26"/>
  <c r="B83" i="26"/>
  <c r="B97" i="26"/>
  <c r="B96" i="26"/>
  <c r="B110" i="26"/>
  <c r="B109" i="26"/>
  <c r="B122" i="26"/>
  <c r="C131" i="26"/>
  <c r="E130" i="26"/>
  <c r="D130" i="26"/>
  <c r="C130" i="26"/>
  <c r="E128" i="26"/>
  <c r="D128" i="26"/>
  <c r="C128" i="26"/>
  <c r="B128" i="26"/>
  <c r="C127" i="26"/>
  <c r="B127" i="26"/>
  <c r="E126" i="26"/>
  <c r="D126" i="26"/>
  <c r="C126" i="26"/>
  <c r="B126" i="26"/>
  <c r="D124" i="26"/>
  <c r="C124" i="26"/>
  <c r="A124" i="26"/>
  <c r="E123" i="26"/>
  <c r="D123" i="26"/>
  <c r="B123" i="26"/>
  <c r="A123" i="26"/>
  <c r="A122" i="26"/>
  <c r="C122" i="26"/>
  <c r="D122" i="26"/>
  <c r="A31" i="26"/>
  <c r="D31" i="26"/>
  <c r="A32" i="26"/>
  <c r="D32" i="26"/>
  <c r="E32" i="26"/>
  <c r="A33" i="26"/>
  <c r="C33" i="26"/>
  <c r="D33" i="26"/>
  <c r="H13" i="5"/>
  <c r="H20" i="26" s="1"/>
  <c r="G13" i="5"/>
  <c r="G20" i="26" s="1"/>
  <c r="F13" i="5"/>
  <c r="F20" i="26" s="1"/>
  <c r="E13" i="5"/>
  <c r="E20" i="26" s="1"/>
  <c r="D13" i="5"/>
  <c r="D20" i="26" s="1"/>
  <c r="C13" i="5"/>
  <c r="C20" i="26" s="1"/>
  <c r="B20" i="26"/>
  <c r="H19" i="26"/>
  <c r="F19" i="26"/>
  <c r="D19" i="26"/>
  <c r="B19" i="26"/>
  <c r="H18" i="26"/>
  <c r="F18" i="26"/>
  <c r="D18" i="26"/>
  <c r="B18" i="26"/>
  <c r="H17" i="26"/>
  <c r="F17" i="26"/>
  <c r="D17" i="26"/>
  <c r="B17" i="26"/>
  <c r="G15" i="26"/>
  <c r="E15" i="26"/>
  <c r="C15" i="26"/>
  <c r="B15" i="26"/>
  <c r="G14" i="26"/>
  <c r="E14" i="26"/>
  <c r="C14" i="26"/>
  <c r="B14" i="26"/>
  <c r="G13" i="26"/>
  <c r="E13" i="26"/>
  <c r="C13" i="26"/>
  <c r="B13" i="26"/>
  <c r="G12" i="26"/>
  <c r="E12" i="26"/>
  <c r="C12" i="26"/>
  <c r="B12" i="26"/>
  <c r="C11" i="26"/>
  <c r="B11" i="26"/>
  <c r="D8" i="26"/>
  <c r="C7" i="26"/>
  <c r="C3" i="26"/>
  <c r="C2" i="26"/>
  <c r="A118" i="26"/>
  <c r="A117" i="26"/>
  <c r="A116" i="26"/>
  <c r="A115" i="26"/>
  <c r="A114" i="26"/>
  <c r="A113" i="26"/>
  <c r="A112" i="26"/>
  <c r="A111" i="26"/>
  <c r="A110" i="26"/>
  <c r="A109" i="26"/>
  <c r="A105" i="26"/>
  <c r="A104" i="26"/>
  <c r="A103" i="26"/>
  <c r="A102" i="26"/>
  <c r="A101" i="26"/>
  <c r="A100" i="26"/>
  <c r="A99" i="26"/>
  <c r="A98" i="26"/>
  <c r="A97" i="26"/>
  <c r="A96" i="26"/>
  <c r="A92" i="26"/>
  <c r="A91" i="26"/>
  <c r="A90" i="26"/>
  <c r="A89" i="26"/>
  <c r="A88" i="26"/>
  <c r="A87" i="26"/>
  <c r="A86" i="26"/>
  <c r="A85" i="26"/>
  <c r="A84" i="26"/>
  <c r="A83" i="26"/>
  <c r="A79" i="26"/>
  <c r="A78" i="26"/>
  <c r="A77" i="26"/>
  <c r="A76" i="26"/>
  <c r="A75" i="26"/>
  <c r="A74" i="26"/>
  <c r="A73" i="26"/>
  <c r="A72" i="26"/>
  <c r="A71" i="26"/>
  <c r="A70" i="26"/>
  <c r="A66" i="26"/>
  <c r="A65" i="26"/>
  <c r="A64" i="26"/>
  <c r="A63" i="26"/>
  <c r="A62" i="26"/>
  <c r="A61" i="26"/>
  <c r="A60" i="26"/>
  <c r="A59" i="26"/>
  <c r="A58" i="26"/>
  <c r="A57" i="26"/>
  <c r="A53" i="26"/>
  <c r="A52" i="26"/>
  <c r="A51" i="26"/>
  <c r="A50" i="26"/>
  <c r="A49" i="26"/>
  <c r="A48" i="26"/>
  <c r="A47" i="26"/>
  <c r="A46" i="26"/>
  <c r="A45" i="26"/>
  <c r="A44" i="26"/>
  <c r="A40" i="26"/>
  <c r="A39" i="26"/>
  <c r="A38" i="26"/>
  <c r="A37" i="26"/>
  <c r="A36" i="26"/>
  <c r="A35" i="26"/>
  <c r="A34" i="26"/>
  <c r="A27" i="26"/>
  <c r="A26" i="26"/>
  <c r="A25" i="26"/>
  <c r="A24" i="26"/>
  <c r="A23" i="26"/>
  <c r="A22" i="26"/>
  <c r="A21" i="26"/>
  <c r="D113" i="5"/>
  <c r="D119" i="26" s="1"/>
  <c r="D112" i="5"/>
  <c r="D118" i="26" s="1"/>
  <c r="C118" i="26"/>
  <c r="D111" i="5"/>
  <c r="D117" i="26" s="1"/>
  <c r="C117" i="26"/>
  <c r="D110" i="5"/>
  <c r="D116" i="26" s="1"/>
  <c r="C116" i="26"/>
  <c r="D109" i="5"/>
  <c r="D115" i="26" s="1"/>
  <c r="C115" i="26"/>
  <c r="D108" i="5"/>
  <c r="D114" i="26" s="1"/>
  <c r="C114" i="26"/>
  <c r="D107" i="5"/>
  <c r="D113" i="26" s="1"/>
  <c r="C113" i="26"/>
  <c r="D106" i="5"/>
  <c r="D112" i="26" s="1"/>
  <c r="C112" i="26"/>
  <c r="D111" i="26"/>
  <c r="C111" i="26"/>
  <c r="E110" i="26"/>
  <c r="D110" i="26"/>
  <c r="D109" i="26"/>
  <c r="C109" i="26"/>
  <c r="D100" i="5"/>
  <c r="D106" i="26" s="1"/>
  <c r="D99" i="5"/>
  <c r="D105" i="26" s="1"/>
  <c r="C105" i="26"/>
  <c r="D98" i="5"/>
  <c r="D104" i="26" s="1"/>
  <c r="C104" i="26"/>
  <c r="D97" i="5"/>
  <c r="D103" i="26" s="1"/>
  <c r="C103" i="26"/>
  <c r="D96" i="5"/>
  <c r="D102" i="26" s="1"/>
  <c r="C102" i="26"/>
  <c r="D95" i="5"/>
  <c r="D101" i="26" s="1"/>
  <c r="C101" i="26"/>
  <c r="D94" i="5"/>
  <c r="D100" i="26" s="1"/>
  <c r="C100" i="26"/>
  <c r="D93" i="5"/>
  <c r="D99" i="26" s="1"/>
  <c r="C99" i="26"/>
  <c r="D98" i="26"/>
  <c r="C98" i="26"/>
  <c r="E97" i="26"/>
  <c r="D97" i="26"/>
  <c r="D96" i="26"/>
  <c r="C96" i="26"/>
  <c r="D87" i="5"/>
  <c r="D93" i="26" s="1"/>
  <c r="D86" i="5"/>
  <c r="D92" i="26" s="1"/>
  <c r="C92" i="26"/>
  <c r="D85" i="5"/>
  <c r="D91" i="26" s="1"/>
  <c r="C91" i="26"/>
  <c r="D84" i="5"/>
  <c r="D90" i="26" s="1"/>
  <c r="C90" i="26"/>
  <c r="D83" i="5"/>
  <c r="D89" i="26" s="1"/>
  <c r="C89" i="26"/>
  <c r="D82" i="5"/>
  <c r="D88" i="26" s="1"/>
  <c r="C88" i="26"/>
  <c r="D81" i="5"/>
  <c r="D87" i="26" s="1"/>
  <c r="C87" i="26"/>
  <c r="D80" i="5"/>
  <c r="D86" i="26" s="1"/>
  <c r="C86" i="26"/>
  <c r="D85" i="26"/>
  <c r="C85" i="26"/>
  <c r="E84" i="26"/>
  <c r="D84" i="26"/>
  <c r="D83" i="26"/>
  <c r="D74" i="5"/>
  <c r="D80" i="26" s="1"/>
  <c r="D73" i="5"/>
  <c r="D79" i="26" s="1"/>
  <c r="C79" i="26"/>
  <c r="D72" i="5"/>
  <c r="D78" i="26" s="1"/>
  <c r="C78" i="26"/>
  <c r="D71" i="5"/>
  <c r="D77" i="26" s="1"/>
  <c r="C77" i="26"/>
  <c r="D70" i="5"/>
  <c r="D76" i="26" s="1"/>
  <c r="C76" i="26"/>
  <c r="D69" i="5"/>
  <c r="D75" i="26" s="1"/>
  <c r="C75" i="26"/>
  <c r="D68" i="5"/>
  <c r="D74" i="26" s="1"/>
  <c r="C74" i="26"/>
  <c r="D67" i="5"/>
  <c r="D73" i="26" s="1"/>
  <c r="C73" i="26"/>
  <c r="D72" i="26"/>
  <c r="C72" i="26"/>
  <c r="E71" i="26"/>
  <c r="D71" i="26"/>
  <c r="D70" i="26"/>
  <c r="C70" i="26"/>
  <c r="D61" i="5"/>
  <c r="D67" i="26" s="1"/>
  <c r="D60" i="5"/>
  <c r="D66" i="26" s="1"/>
  <c r="C66" i="26"/>
  <c r="D59" i="5"/>
  <c r="D65" i="26" s="1"/>
  <c r="C65" i="26"/>
  <c r="D58" i="5"/>
  <c r="D64" i="26" s="1"/>
  <c r="C64" i="26"/>
  <c r="D57" i="5"/>
  <c r="D63" i="26" s="1"/>
  <c r="C63" i="26"/>
  <c r="D56" i="5"/>
  <c r="D62" i="26" s="1"/>
  <c r="C62" i="26"/>
  <c r="D55" i="5"/>
  <c r="D61" i="26" s="1"/>
  <c r="C61" i="26"/>
  <c r="D54" i="5"/>
  <c r="D60" i="26" s="1"/>
  <c r="C60" i="26"/>
  <c r="D59" i="26"/>
  <c r="C59" i="26"/>
  <c r="E58" i="26"/>
  <c r="D58" i="26"/>
  <c r="D57" i="26"/>
  <c r="D48" i="5"/>
  <c r="D54" i="26" s="1"/>
  <c r="D47" i="5"/>
  <c r="D53" i="26" s="1"/>
  <c r="C53" i="26"/>
  <c r="D46" i="5"/>
  <c r="D52" i="26" s="1"/>
  <c r="C52" i="26"/>
  <c r="D45" i="5"/>
  <c r="D51" i="26" s="1"/>
  <c r="C51" i="26"/>
  <c r="D44" i="5"/>
  <c r="D50" i="26" s="1"/>
  <c r="C50" i="26"/>
  <c r="D43" i="5"/>
  <c r="D49" i="26" s="1"/>
  <c r="C49" i="26"/>
  <c r="D42" i="5"/>
  <c r="D48" i="26" s="1"/>
  <c r="C48" i="26"/>
  <c r="D41" i="5"/>
  <c r="D47" i="26" s="1"/>
  <c r="C47" i="26"/>
  <c r="D46" i="26"/>
  <c r="C46" i="26"/>
  <c r="E45" i="26"/>
  <c r="D45" i="26"/>
  <c r="D44" i="26"/>
  <c r="D35" i="5"/>
  <c r="D41" i="26" s="1"/>
  <c r="D34" i="5"/>
  <c r="D40" i="26" s="1"/>
  <c r="C40" i="26"/>
  <c r="D33" i="5"/>
  <c r="D39" i="26" s="1"/>
  <c r="C39" i="26"/>
  <c r="D32" i="5"/>
  <c r="D38" i="26" s="1"/>
  <c r="C38" i="26"/>
  <c r="D31" i="5"/>
  <c r="D37" i="26" s="1"/>
  <c r="C37" i="26"/>
  <c r="D30" i="5"/>
  <c r="D36" i="26" s="1"/>
  <c r="C36" i="26"/>
  <c r="D29" i="5"/>
  <c r="D35" i="26" s="1"/>
  <c r="C35" i="26"/>
  <c r="D28" i="5"/>
  <c r="D34" i="26" s="1"/>
  <c r="C34" i="26"/>
  <c r="D22" i="5"/>
  <c r="D28" i="26" s="1"/>
  <c r="D21" i="5"/>
  <c r="D27" i="26" s="1"/>
  <c r="C27" i="26"/>
  <c r="D20" i="5"/>
  <c r="D26" i="26" s="1"/>
  <c r="C26" i="26"/>
  <c r="D19" i="5"/>
  <c r="D25" i="26" s="1"/>
  <c r="C25" i="26"/>
  <c r="D18" i="5"/>
  <c r="D24" i="26" s="1"/>
  <c r="C24" i="26"/>
  <c r="D17" i="5"/>
  <c r="D23" i="26" s="1"/>
  <c r="C23" i="26"/>
  <c r="D16" i="5"/>
  <c r="D22" i="26" s="1"/>
  <c r="C22" i="26"/>
  <c r="D15" i="5"/>
  <c r="D21" i="26" s="1"/>
  <c r="C21" i="26"/>
  <c r="AO22" i="5"/>
  <c r="AP113" i="5"/>
  <c r="AO113" i="5"/>
  <c r="AP112" i="5"/>
  <c r="AO112" i="5"/>
  <c r="AP111" i="5"/>
  <c r="AO111" i="5"/>
  <c r="AP110" i="5"/>
  <c r="AO110" i="5"/>
  <c r="AP109" i="5"/>
  <c r="AO109" i="5"/>
  <c r="AP108" i="5"/>
  <c r="AO108" i="5"/>
  <c r="AP107" i="5"/>
  <c r="AO107" i="5"/>
  <c r="AP106" i="5"/>
  <c r="AO106" i="5"/>
  <c r="AP100" i="5"/>
  <c r="AO100" i="5"/>
  <c r="AP99" i="5"/>
  <c r="AO99" i="5"/>
  <c r="AP98" i="5"/>
  <c r="AO98" i="5"/>
  <c r="AP97" i="5"/>
  <c r="AO97" i="5"/>
  <c r="AP96" i="5"/>
  <c r="AO96" i="5"/>
  <c r="AP95" i="5"/>
  <c r="AO95" i="5"/>
  <c r="AP94" i="5"/>
  <c r="AO94" i="5"/>
  <c r="AP93" i="5"/>
  <c r="AO93" i="5"/>
  <c r="AP87" i="5"/>
  <c r="AO87" i="5"/>
  <c r="AP86" i="5"/>
  <c r="AO86" i="5"/>
  <c r="AP85" i="5"/>
  <c r="AO85" i="5"/>
  <c r="AP84" i="5"/>
  <c r="AO84" i="5"/>
  <c r="AP83" i="5"/>
  <c r="AO83" i="5"/>
  <c r="AP82" i="5"/>
  <c r="AO82" i="5"/>
  <c r="AP81" i="5"/>
  <c r="AO81" i="5"/>
  <c r="AP80" i="5"/>
  <c r="AO80" i="5"/>
  <c r="AP74" i="5"/>
  <c r="AO74" i="5"/>
  <c r="AP73" i="5"/>
  <c r="AO73" i="5"/>
  <c r="AP72" i="5"/>
  <c r="AO72" i="5"/>
  <c r="AP71" i="5"/>
  <c r="AO71" i="5"/>
  <c r="AP70" i="5"/>
  <c r="AO70" i="5"/>
  <c r="AP69" i="5"/>
  <c r="AO69" i="5"/>
  <c r="AP68" i="5"/>
  <c r="AO68" i="5"/>
  <c r="AP67" i="5"/>
  <c r="AO67" i="5"/>
  <c r="AP61" i="5"/>
  <c r="AO61" i="5"/>
  <c r="AP60" i="5"/>
  <c r="AO60" i="5"/>
  <c r="AP59" i="5"/>
  <c r="AO59" i="5"/>
  <c r="AP58" i="5"/>
  <c r="AO58" i="5"/>
  <c r="AP57" i="5"/>
  <c r="AO57" i="5"/>
  <c r="AP56" i="5"/>
  <c r="AO56" i="5"/>
  <c r="AP55" i="5"/>
  <c r="AO55" i="5"/>
  <c r="AP54" i="5"/>
  <c r="AO54" i="5"/>
  <c r="AP48" i="5"/>
  <c r="AO48" i="5"/>
  <c r="AP47" i="5"/>
  <c r="AO47" i="5"/>
  <c r="AP46" i="5"/>
  <c r="AO46" i="5"/>
  <c r="AP45" i="5"/>
  <c r="AO45" i="5"/>
  <c r="AP44" i="5"/>
  <c r="AO44" i="5"/>
  <c r="AP43" i="5"/>
  <c r="AO43" i="5"/>
  <c r="AP42" i="5"/>
  <c r="AO42" i="5"/>
  <c r="AP41" i="5"/>
  <c r="AO41" i="5"/>
  <c r="AP35" i="5"/>
  <c r="AO35" i="5"/>
  <c r="AP34" i="5"/>
  <c r="AO34" i="5"/>
  <c r="AP33" i="5"/>
  <c r="AO33" i="5"/>
  <c r="AP32" i="5"/>
  <c r="AO32" i="5"/>
  <c r="AP31" i="5"/>
  <c r="AO31" i="5"/>
  <c r="AP30" i="5"/>
  <c r="AO30" i="5"/>
  <c r="AP29" i="5"/>
  <c r="AO29" i="5"/>
  <c r="AP28" i="5"/>
  <c r="AO28" i="5"/>
  <c r="AP22" i="5"/>
  <c r="AP21" i="5"/>
  <c r="AO21" i="5"/>
  <c r="AP20" i="5"/>
  <c r="AO20" i="5"/>
  <c r="AP19" i="5"/>
  <c r="AO19" i="5"/>
  <c r="AP18" i="5"/>
  <c r="AO18" i="5"/>
  <c r="AP17" i="5"/>
  <c r="AO17" i="5"/>
  <c r="AP16" i="5"/>
  <c r="AO16" i="5"/>
  <c r="AO15" i="5"/>
  <c r="AP15" i="5"/>
  <c r="AF13" i="5"/>
  <c r="AG13" i="5"/>
  <c r="AH13" i="5"/>
  <c r="AL13" i="5"/>
  <c r="AI13" i="5"/>
  <c r="AJ13" i="5"/>
  <c r="AK13" i="5"/>
  <c r="AM13" i="5"/>
  <c r="AO13" i="5"/>
  <c r="AP13" i="5"/>
  <c r="L5" i="5"/>
  <c r="L6" i="5" s="1"/>
  <c r="L7" i="5" s="1"/>
  <c r="U13" i="5"/>
  <c r="V13" i="5"/>
  <c r="W13" i="5"/>
  <c r="X13" i="5"/>
  <c r="Y13" i="5"/>
  <c r="Z13" i="5"/>
  <c r="AA13" i="5"/>
  <c r="AB13" i="5"/>
  <c r="AC13" i="5"/>
  <c r="AD13" i="5"/>
  <c r="AE13" i="5"/>
  <c r="J13" i="5"/>
  <c r="K13" i="5"/>
  <c r="L13" i="5"/>
  <c r="M13" i="5"/>
  <c r="N13" i="5"/>
  <c r="O13" i="5"/>
  <c r="P13" i="5"/>
  <c r="Q13" i="5"/>
  <c r="R13" i="5"/>
  <c r="S13" i="5"/>
  <c r="T13" i="5"/>
  <c r="I13" i="5"/>
  <c r="F3" i="5"/>
  <c r="B10" i="26" s="1"/>
  <c r="H5" i="5"/>
  <c r="D12" i="26" s="1"/>
  <c r="C8" i="26"/>
  <c r="AN62" i="5"/>
  <c r="F12" i="26" l="1"/>
  <c r="AN102" i="5"/>
  <c r="AN101" i="5"/>
  <c r="AN89" i="5"/>
  <c r="AN88" i="5"/>
  <c r="AN76" i="5"/>
  <c r="AN49" i="5"/>
  <c r="AN42" i="5"/>
  <c r="AN23" i="5"/>
  <c r="AN72" i="5"/>
  <c r="AN44" i="5"/>
  <c r="AN82" i="5"/>
  <c r="AN57" i="5"/>
  <c r="G48" i="26"/>
  <c r="AN31" i="5"/>
  <c r="AN67" i="5"/>
  <c r="AN109" i="5"/>
  <c r="AN93" i="5"/>
  <c r="AN97" i="5"/>
  <c r="AN87" i="5"/>
  <c r="AN15" i="5"/>
  <c r="AN80" i="5"/>
  <c r="AN74" i="5"/>
  <c r="AN18" i="5"/>
  <c r="AN85" i="5"/>
  <c r="AN35" i="5"/>
  <c r="AN19" i="5"/>
  <c r="AN98" i="5"/>
  <c r="AB51" i="5"/>
  <c r="AN94" i="5"/>
  <c r="AN100" i="5"/>
  <c r="AN75" i="5"/>
  <c r="AN63" i="5"/>
  <c r="AN58" i="5"/>
  <c r="AQ64" i="5"/>
  <c r="V51" i="5"/>
  <c r="AN29" i="5"/>
  <c r="AN34" i="5"/>
  <c r="E25" i="5"/>
  <c r="AN17" i="5"/>
  <c r="H6" i="5"/>
  <c r="H7" i="5" s="1"/>
  <c r="D14" i="26" s="1"/>
  <c r="J8" i="5"/>
  <c r="F15" i="26" s="1"/>
  <c r="J7" i="5"/>
  <c r="F14" i="26" s="1"/>
  <c r="F13" i="26"/>
  <c r="L8" i="5"/>
  <c r="AN28" i="5"/>
  <c r="AN36" i="5"/>
  <c r="AN37" i="5"/>
  <c r="H51" i="5"/>
  <c r="H57" i="26" s="1"/>
  <c r="I38" i="5"/>
  <c r="O103" i="5"/>
  <c r="R77" i="5"/>
  <c r="S116" i="5"/>
  <c r="Z77" i="5"/>
  <c r="AA116" i="5"/>
  <c r="AB25" i="5"/>
  <c r="AC51" i="5"/>
  <c r="AD77" i="5"/>
  <c r="AE90" i="5"/>
  <c r="AE25" i="5"/>
  <c r="AF25" i="5"/>
  <c r="AG77" i="5"/>
  <c r="AN71" i="5"/>
  <c r="AN70" i="5"/>
  <c r="AN43" i="5"/>
  <c r="AN41" i="5"/>
  <c r="AN30" i="5"/>
  <c r="AN45" i="5"/>
  <c r="E116" i="5"/>
  <c r="C117" i="5" s="1"/>
  <c r="C123" i="26" s="1"/>
  <c r="AN107" i="5"/>
  <c r="AN108" i="5"/>
  <c r="G78" i="26"/>
  <c r="G40" i="26"/>
  <c r="H90" i="5"/>
  <c r="H96" i="26" s="1"/>
  <c r="I64" i="5"/>
  <c r="I25" i="5"/>
  <c r="J51" i="5"/>
  <c r="K103" i="5"/>
  <c r="K25" i="5"/>
  <c r="L64" i="5"/>
  <c r="L51" i="5"/>
  <c r="L38" i="5"/>
  <c r="M116" i="5"/>
  <c r="M90" i="5"/>
  <c r="M77" i="5"/>
  <c r="M38" i="5"/>
  <c r="M25" i="5"/>
  <c r="N116" i="5"/>
  <c r="N90" i="5"/>
  <c r="AN21" i="5"/>
  <c r="AJ51" i="5"/>
  <c r="AI77" i="5"/>
  <c r="AN16" i="5"/>
  <c r="AN46" i="5"/>
  <c r="N77" i="5"/>
  <c r="N38" i="5"/>
  <c r="N25" i="5"/>
  <c r="P90" i="5"/>
  <c r="P77" i="5"/>
  <c r="P64" i="5"/>
  <c r="P51" i="5"/>
  <c r="P38" i="5"/>
  <c r="Q116" i="5"/>
  <c r="Q103" i="5"/>
  <c r="Q64" i="5"/>
  <c r="R103" i="5"/>
  <c r="R51" i="5"/>
  <c r="S103" i="5"/>
  <c r="S90" i="5"/>
  <c r="S77" i="5"/>
  <c r="S64" i="5"/>
  <c r="S51" i="5"/>
  <c r="S38" i="5"/>
  <c r="T64" i="5"/>
  <c r="T51" i="5"/>
  <c r="U116" i="5"/>
  <c r="U103" i="5"/>
  <c r="U77" i="5"/>
  <c r="U51" i="5"/>
  <c r="U25" i="5"/>
  <c r="V116" i="5"/>
  <c r="V103" i="5"/>
  <c r="V90" i="5"/>
  <c r="V77" i="5"/>
  <c r="V64" i="5"/>
  <c r="V25" i="5"/>
  <c r="W103" i="5"/>
  <c r="W77" i="5"/>
  <c r="X103" i="5"/>
  <c r="X90" i="5"/>
  <c r="X77" i="5"/>
  <c r="X64" i="5"/>
  <c r="X38" i="5"/>
  <c r="Y116" i="5"/>
  <c r="Y103" i="5"/>
  <c r="Y90" i="5"/>
  <c r="Y64" i="5"/>
  <c r="Y51" i="5"/>
  <c r="Y25" i="5"/>
  <c r="Z103" i="5"/>
  <c r="Z64" i="5"/>
  <c r="Z51" i="5"/>
  <c r="AA103" i="5"/>
  <c r="AA90" i="5"/>
  <c r="AA51" i="5"/>
  <c r="AA38" i="5"/>
  <c r="AA25" i="5"/>
  <c r="AB116" i="5"/>
  <c r="AB77" i="5"/>
  <c r="AB64" i="5"/>
  <c r="AB38" i="5"/>
  <c r="AC116" i="5"/>
  <c r="AC90" i="5"/>
  <c r="AC77" i="5"/>
  <c r="AC64" i="5"/>
  <c r="AC25" i="5"/>
  <c r="AD116" i="5"/>
  <c r="AD103" i="5"/>
  <c r="AD90" i="5"/>
  <c r="AD51" i="5"/>
  <c r="AD38" i="5"/>
  <c r="AD25" i="5"/>
  <c r="AE103" i="5"/>
  <c r="AE38" i="5"/>
  <c r="AF103" i="5"/>
  <c r="AF64" i="5"/>
  <c r="AF51" i="5"/>
  <c r="AF38" i="5"/>
  <c r="AG116" i="5"/>
  <c r="AG103" i="5"/>
  <c r="AG64" i="5"/>
  <c r="AG51" i="5"/>
  <c r="AG38" i="5"/>
  <c r="AG25" i="5"/>
  <c r="AH116" i="5"/>
  <c r="AH103" i="5"/>
  <c r="AH51" i="5"/>
  <c r="AH38" i="5"/>
  <c r="AQ77" i="5"/>
  <c r="AN99" i="5"/>
  <c r="AN32" i="5"/>
  <c r="T116" i="5"/>
  <c r="G114" i="26"/>
  <c r="AN33" i="5"/>
  <c r="AN59" i="5"/>
  <c r="AQ25" i="5"/>
  <c r="AQ38" i="5"/>
  <c r="AQ51" i="5"/>
  <c r="AQ90" i="5"/>
  <c r="AQ103" i="5"/>
  <c r="AQ116" i="5"/>
  <c r="Z25" i="5"/>
  <c r="O51" i="5"/>
  <c r="AE51" i="5"/>
  <c r="R64" i="5"/>
  <c r="O116" i="5"/>
  <c r="W116" i="5"/>
  <c r="AE116" i="5"/>
  <c r="AN86" i="5"/>
  <c r="G103" i="5"/>
  <c r="G109" i="26" s="1"/>
  <c r="AN68" i="5"/>
  <c r="L90" i="5"/>
  <c r="T103" i="5"/>
  <c r="AB103" i="5"/>
  <c r="X116" i="5"/>
  <c r="AF116" i="5"/>
  <c r="AN69" i="5"/>
  <c r="H77" i="5"/>
  <c r="H83" i="26" s="1"/>
  <c r="I116" i="5"/>
  <c r="AN95" i="5"/>
  <c r="AN20" i="5"/>
  <c r="G38" i="5"/>
  <c r="G44" i="26" s="1"/>
  <c r="F116" i="5"/>
  <c r="F122" i="26" s="1"/>
  <c r="AN56" i="5"/>
  <c r="AK38" i="5"/>
  <c r="AJ25" i="5"/>
  <c r="AI116" i="5"/>
  <c r="G116" i="5"/>
  <c r="G122" i="26" s="1"/>
  <c r="AK116" i="5"/>
  <c r="AK90" i="5"/>
  <c r="AK77" i="5"/>
  <c r="AK64" i="5"/>
  <c r="AJ103" i="5"/>
  <c r="AI51" i="5"/>
  <c r="AI38" i="5"/>
  <c r="AL90" i="5"/>
  <c r="AL38" i="5"/>
  <c r="E38" i="5"/>
  <c r="C39" i="5" s="1"/>
  <c r="C45" i="26" s="1"/>
  <c r="I103" i="5"/>
  <c r="I90" i="5"/>
  <c r="I77" i="5"/>
  <c r="I51" i="5"/>
  <c r="J103" i="5"/>
  <c r="J90" i="5"/>
  <c r="J77" i="5"/>
  <c r="J38" i="5"/>
  <c r="K116" i="5"/>
  <c r="K38" i="5"/>
  <c r="L77" i="5"/>
  <c r="M64" i="5"/>
  <c r="M51" i="5"/>
  <c r="N103" i="5"/>
  <c r="O90" i="5"/>
  <c r="O64" i="5"/>
  <c r="P103" i="5"/>
  <c r="Q90" i="5"/>
  <c r="Q38" i="5"/>
  <c r="Q25" i="5"/>
  <c r="R38" i="5"/>
  <c r="AN47" i="5"/>
  <c r="G49" i="26"/>
  <c r="G67" i="26"/>
  <c r="AN61" i="5"/>
  <c r="AN55" i="5"/>
  <c r="G61" i="26"/>
  <c r="G51" i="5"/>
  <c r="E73" i="26"/>
  <c r="E77" i="5"/>
  <c r="G79" i="26"/>
  <c r="AN73" i="5"/>
  <c r="E90" i="5"/>
  <c r="G117" i="26"/>
  <c r="AN111" i="5"/>
  <c r="H113" i="26"/>
  <c r="H116" i="5"/>
  <c r="H122" i="26" s="1"/>
  <c r="AN81" i="5"/>
  <c r="H64" i="5"/>
  <c r="H70" i="26" s="1"/>
  <c r="F100" i="26"/>
  <c r="F103" i="5"/>
  <c r="F90" i="5"/>
  <c r="G77" i="5"/>
  <c r="G64" i="5"/>
  <c r="G60" i="26"/>
  <c r="AN54" i="5"/>
  <c r="E64" i="5"/>
  <c r="J64" i="5"/>
  <c r="J25" i="5"/>
  <c r="L116" i="5"/>
  <c r="L103" i="5"/>
  <c r="R25" i="5"/>
  <c r="T90" i="5"/>
  <c r="E103" i="5"/>
  <c r="AN60" i="5"/>
  <c r="E47" i="26"/>
  <c r="E51" i="5"/>
  <c r="G90" i="26"/>
  <c r="AN84" i="5"/>
  <c r="E22" i="26"/>
  <c r="AN96" i="5"/>
  <c r="G102" i="26"/>
  <c r="G22" i="26"/>
  <c r="G25" i="5"/>
  <c r="G90" i="5"/>
  <c r="F25" i="5"/>
  <c r="AN112" i="5"/>
  <c r="AK51" i="5"/>
  <c r="AK25" i="5"/>
  <c r="AK103" i="5"/>
  <c r="AJ116" i="5"/>
  <c r="AJ90" i="5"/>
  <c r="AJ38" i="5"/>
  <c r="AI64" i="5"/>
  <c r="AI103" i="5"/>
  <c r="AL116" i="5"/>
  <c r="AL77" i="5"/>
  <c r="AL103" i="5"/>
  <c r="F38" i="5"/>
  <c r="F35" i="26"/>
  <c r="H38" i="5"/>
  <c r="H44" i="26" s="1"/>
  <c r="F48" i="26"/>
  <c r="F51" i="5"/>
  <c r="F65" i="26"/>
  <c r="F64" i="5"/>
  <c r="G89" i="26"/>
  <c r="G103" i="26"/>
  <c r="H104" i="26"/>
  <c r="H103" i="5"/>
  <c r="H109" i="26" s="1"/>
  <c r="E4" i="26"/>
  <c r="F4" i="26" s="1"/>
  <c r="AJ77" i="5"/>
  <c r="AJ64" i="5"/>
  <c r="AI90" i="5"/>
  <c r="AI25" i="5"/>
  <c r="AL64" i="5"/>
  <c r="AL51" i="5"/>
  <c r="AL25" i="5"/>
  <c r="H25" i="5"/>
  <c r="G39" i="26"/>
  <c r="F77" i="5"/>
  <c r="G104" i="26"/>
  <c r="J116" i="5"/>
  <c r="K90" i="5"/>
  <c r="K77" i="5"/>
  <c r="K64" i="5"/>
  <c r="K51" i="5"/>
  <c r="L25" i="5"/>
  <c r="M103" i="5"/>
  <c r="N64" i="5"/>
  <c r="N51" i="5"/>
  <c r="O77" i="5"/>
  <c r="O38" i="5"/>
  <c r="O25" i="5"/>
  <c r="P116" i="5"/>
  <c r="P25" i="5"/>
  <c r="Q77" i="5"/>
  <c r="Q51" i="5"/>
  <c r="R116" i="5"/>
  <c r="R90" i="5"/>
  <c r="S25" i="5"/>
  <c r="T77" i="5"/>
  <c r="T38" i="5"/>
  <c r="T25" i="5"/>
  <c r="U90" i="5"/>
  <c r="U64" i="5"/>
  <c r="U38" i="5"/>
  <c r="V38" i="5"/>
  <c r="W90" i="5"/>
  <c r="W64" i="5"/>
  <c r="W51" i="5"/>
  <c r="W38" i="5"/>
  <c r="W25" i="5"/>
  <c r="X51" i="5"/>
  <c r="X25" i="5"/>
  <c r="Y77" i="5"/>
  <c r="Y38" i="5"/>
  <c r="Z116" i="5"/>
  <c r="Z90" i="5"/>
  <c r="Z38" i="5"/>
  <c r="AA77" i="5"/>
  <c r="AA64" i="5"/>
  <c r="AB90" i="5"/>
  <c r="AC103" i="5"/>
  <c r="AC38" i="5"/>
  <c r="AD64" i="5"/>
  <c r="AE77" i="5"/>
  <c r="AE64" i="5"/>
  <c r="AF90" i="5"/>
  <c r="AF77" i="5"/>
  <c r="AG90" i="5"/>
  <c r="AH90" i="5"/>
  <c r="AH77" i="5"/>
  <c r="AH64" i="5"/>
  <c r="AH25" i="5"/>
  <c r="AN110" i="5"/>
  <c r="AN106" i="5"/>
  <c r="AN22" i="5"/>
  <c r="AN48" i="5"/>
  <c r="C9" i="5" l="1"/>
  <c r="AC119" i="5" s="1"/>
  <c r="H8" i="5"/>
  <c r="D15" i="26" s="1"/>
  <c r="D13" i="26"/>
  <c r="AL39" i="5"/>
  <c r="AL117" i="5"/>
  <c r="AE120" i="5"/>
  <c r="AE124" i="5" s="1"/>
  <c r="AB120" i="5"/>
  <c r="E122" i="26"/>
  <c r="AN51" i="5"/>
  <c r="AM51" i="5" s="1"/>
  <c r="AG120" i="5"/>
  <c r="AG124" i="5" s="1"/>
  <c r="AL104" i="5"/>
  <c r="V120" i="5"/>
  <c r="V124" i="5" s="1"/>
  <c r="AI52" i="5"/>
  <c r="AN25" i="5"/>
  <c r="AM25" i="5" s="1"/>
  <c r="Z120" i="5"/>
  <c r="Z124" i="5" s="1"/>
  <c r="AI78" i="5"/>
  <c r="E44" i="26"/>
  <c r="AN38" i="5"/>
  <c r="AM38" i="5" s="1"/>
  <c r="AC120" i="5"/>
  <c r="AC124" i="5" s="1"/>
  <c r="Y120" i="5"/>
  <c r="Y124" i="5" s="1"/>
  <c r="S120" i="5"/>
  <c r="S124" i="5" s="1"/>
  <c r="N120" i="5"/>
  <c r="N124" i="5" s="1"/>
  <c r="I120" i="5"/>
  <c r="I124" i="5" s="1"/>
  <c r="Q120" i="5"/>
  <c r="Q124" i="5" s="1"/>
  <c r="M120" i="5"/>
  <c r="P120" i="5"/>
  <c r="AJ117" i="5"/>
  <c r="AN103" i="5"/>
  <c r="AM103" i="5" s="1"/>
  <c r="AQ14" i="5"/>
  <c r="AD120" i="5"/>
  <c r="AD124" i="5" s="1"/>
  <c r="AJ52" i="5"/>
  <c r="K120" i="5"/>
  <c r="AK39" i="5"/>
  <c r="R120" i="5"/>
  <c r="R124" i="5" s="1"/>
  <c r="AN77" i="5"/>
  <c r="AM77" i="5" s="1"/>
  <c r="AN90" i="5"/>
  <c r="AM90" i="5" s="1"/>
  <c r="AI117" i="5"/>
  <c r="U120" i="5"/>
  <c r="U124" i="5" s="1"/>
  <c r="AK78" i="5"/>
  <c r="AN64" i="5"/>
  <c r="AM64" i="5" s="1"/>
  <c r="X120" i="5"/>
  <c r="X124" i="5" s="1"/>
  <c r="AF120" i="5"/>
  <c r="AF124" i="5" s="1"/>
  <c r="AA120" i="5"/>
  <c r="AA124" i="5" s="1"/>
  <c r="AK52" i="5"/>
  <c r="C26" i="5"/>
  <c r="C32" i="26" s="1"/>
  <c r="E31" i="26"/>
  <c r="E121" i="5"/>
  <c r="G104" i="5"/>
  <c r="G110" i="26" s="1"/>
  <c r="H104" i="5"/>
  <c r="H110" i="26" s="1"/>
  <c r="F104" i="5"/>
  <c r="F110" i="26" s="1"/>
  <c r="F109" i="26"/>
  <c r="AI26" i="5"/>
  <c r="AI120" i="5"/>
  <c r="AK26" i="5"/>
  <c r="AJ26" i="5"/>
  <c r="C78" i="5"/>
  <c r="C84" i="26" s="1"/>
  <c r="E83" i="26"/>
  <c r="AJ91" i="5"/>
  <c r="AI91" i="5"/>
  <c r="AK91" i="5"/>
  <c r="AL26" i="5"/>
  <c r="G31" i="26"/>
  <c r="G120" i="5"/>
  <c r="C52" i="5"/>
  <c r="C58" i="26" s="1"/>
  <c r="E57" i="26"/>
  <c r="AL65" i="5"/>
  <c r="G70" i="26"/>
  <c r="AK117" i="5"/>
  <c r="AN116" i="5"/>
  <c r="AM116" i="5" s="1"/>
  <c r="W120" i="5"/>
  <c r="W124" i="5" s="1"/>
  <c r="F83" i="26"/>
  <c r="G78" i="5"/>
  <c r="G84" i="26" s="1"/>
  <c r="F78" i="5"/>
  <c r="F84" i="26" s="1"/>
  <c r="H78" i="5"/>
  <c r="H84" i="26" s="1"/>
  <c r="H65" i="5"/>
  <c r="H71" i="26" s="1"/>
  <c r="F70" i="26"/>
  <c r="G65" i="5"/>
  <c r="G71" i="26" s="1"/>
  <c r="F65" i="5"/>
  <c r="F71" i="26" s="1"/>
  <c r="AK120" i="5"/>
  <c r="J120" i="5"/>
  <c r="G83" i="26"/>
  <c r="AL78" i="5"/>
  <c r="AJ120" i="5"/>
  <c r="AI39" i="5"/>
  <c r="F44" i="26"/>
  <c r="H39" i="5"/>
  <c r="H45" i="26" s="1"/>
  <c r="G39" i="5"/>
  <c r="G45" i="26" s="1"/>
  <c r="F39" i="5"/>
  <c r="F45" i="26" s="1"/>
  <c r="AL91" i="5"/>
  <c r="G96" i="26"/>
  <c r="T120" i="5"/>
  <c r="L120" i="5"/>
  <c r="L124" i="5" s="1"/>
  <c r="AJ78" i="5"/>
  <c r="H117" i="5"/>
  <c r="H123" i="26" s="1"/>
  <c r="AH120" i="5"/>
  <c r="AH124" i="5" s="1"/>
  <c r="H31" i="26"/>
  <c r="H120" i="5"/>
  <c r="G52" i="5"/>
  <c r="G58" i="26" s="1"/>
  <c r="H52" i="5"/>
  <c r="H58" i="26" s="1"/>
  <c r="F52" i="5"/>
  <c r="F58" i="26" s="1"/>
  <c r="F57" i="26"/>
  <c r="AI104" i="5"/>
  <c r="AJ104" i="5"/>
  <c r="AK104" i="5"/>
  <c r="E109" i="26"/>
  <c r="C104" i="5"/>
  <c r="C110" i="26" s="1"/>
  <c r="E70" i="26"/>
  <c r="C65" i="5"/>
  <c r="C71" i="26" s="1"/>
  <c r="G117" i="5"/>
  <c r="G123" i="26" s="1"/>
  <c r="G57" i="26"/>
  <c r="AL52" i="5"/>
  <c r="AJ39" i="5"/>
  <c r="O120" i="5"/>
  <c r="O124" i="5" s="1"/>
  <c r="AL120" i="5"/>
  <c r="AK65" i="5"/>
  <c r="AJ65" i="5"/>
  <c r="AI65" i="5"/>
  <c r="H26" i="5"/>
  <c r="H32" i="26" s="1"/>
  <c r="F26" i="5"/>
  <c r="F32" i="26" s="1"/>
  <c r="G26" i="5"/>
  <c r="G32" i="26" s="1"/>
  <c r="F31" i="26"/>
  <c r="F120" i="5"/>
  <c r="F96" i="26"/>
  <c r="F91" i="5"/>
  <c r="F97" i="26" s="1"/>
  <c r="H91" i="5"/>
  <c r="H97" i="26" s="1"/>
  <c r="G91" i="5"/>
  <c r="G97" i="26" s="1"/>
  <c r="F117" i="5"/>
  <c r="F123" i="26" s="1"/>
  <c r="C91" i="5"/>
  <c r="C97" i="26" s="1"/>
  <c r="E96" i="26"/>
  <c r="E105" i="5" l="1"/>
  <c r="E111" i="26" s="1"/>
  <c r="E53" i="5"/>
  <c r="E59" i="26" s="1"/>
  <c r="AD119" i="5"/>
  <c r="AD27" i="5" s="1"/>
  <c r="Q119" i="5"/>
  <c r="Q53" i="5" s="1"/>
  <c r="X119" i="5"/>
  <c r="X27" i="5" s="1"/>
  <c r="E40" i="5"/>
  <c r="E46" i="26" s="1"/>
  <c r="M119" i="5"/>
  <c r="M105" i="5" s="1"/>
  <c r="E27" i="5"/>
  <c r="E33" i="26" s="1"/>
  <c r="Y119" i="5"/>
  <c r="Y92" i="5" s="1"/>
  <c r="E118" i="5"/>
  <c r="E124" i="26" s="1"/>
  <c r="E92" i="5"/>
  <c r="E98" i="26" s="1"/>
  <c r="R119" i="5"/>
  <c r="R27" i="5" s="1"/>
  <c r="L119" i="5"/>
  <c r="L122" i="5" s="1"/>
  <c r="L14" i="5" s="1"/>
  <c r="U119" i="5"/>
  <c r="U122" i="5" s="1"/>
  <c r="U14" i="5" s="1"/>
  <c r="E79" i="5"/>
  <c r="E85" i="26" s="1"/>
  <c r="N119" i="5"/>
  <c r="N118" i="5" s="1"/>
  <c r="T119" i="5"/>
  <c r="T105" i="5" s="1"/>
  <c r="I119" i="5"/>
  <c r="I118" i="5" s="1"/>
  <c r="AH119" i="5"/>
  <c r="AH122" i="5" s="1"/>
  <c r="AH14" i="5" s="1"/>
  <c r="J119" i="5"/>
  <c r="J79" i="5" s="1"/>
  <c r="W119" i="5"/>
  <c r="W122" i="5" s="1"/>
  <c r="W14" i="5" s="1"/>
  <c r="AB119" i="5"/>
  <c r="AB105" i="5" s="1"/>
  <c r="AG119" i="5"/>
  <c r="AG92" i="5" s="1"/>
  <c r="P119" i="5"/>
  <c r="P92" i="5" s="1"/>
  <c r="S119" i="5"/>
  <c r="S40" i="5" s="1"/>
  <c r="C16" i="26"/>
  <c r="D129" i="26" s="1"/>
  <c r="C12" i="5"/>
  <c r="E12" i="5" s="1"/>
  <c r="Z119" i="5"/>
  <c r="Z118" i="5" s="1"/>
  <c r="V119" i="5"/>
  <c r="V105" i="5" s="1"/>
  <c r="C11" i="5"/>
  <c r="E11" i="5" s="1"/>
  <c r="G124" i="5" s="1"/>
  <c r="G130" i="26" s="1"/>
  <c r="AF119" i="5"/>
  <c r="AF66" i="5" s="1"/>
  <c r="AE119" i="5"/>
  <c r="AE40" i="5" s="1"/>
  <c r="C10" i="5"/>
  <c r="C17" i="26" s="1"/>
  <c r="O119" i="5"/>
  <c r="O105" i="5" s="1"/>
  <c r="E9" i="5"/>
  <c r="AA119" i="5"/>
  <c r="AA66" i="5" s="1"/>
  <c r="E66" i="5"/>
  <c r="E72" i="26" s="1"/>
  <c r="K119" i="5"/>
  <c r="K79" i="5" s="1"/>
  <c r="F126" i="26"/>
  <c r="F121" i="5"/>
  <c r="G121" i="5"/>
  <c r="G126" i="26"/>
  <c r="AL122" i="5"/>
  <c r="AL14" i="5" s="1"/>
  <c r="H126" i="26"/>
  <c r="H121" i="5"/>
  <c r="V92" i="5"/>
  <c r="V40" i="5"/>
  <c r="V122" i="5"/>
  <c r="V14" i="5" s="1"/>
  <c r="E125" i="5"/>
  <c r="D131" i="26" s="1"/>
  <c r="D127" i="26"/>
  <c r="E14" i="5"/>
  <c r="W53" i="5"/>
  <c r="W27" i="5"/>
  <c r="W92" i="5"/>
  <c r="AK122" i="5"/>
  <c r="AK14" i="5" s="1"/>
  <c r="AJ122" i="5"/>
  <c r="AJ14" i="5" s="1"/>
  <c r="AI122" i="5"/>
  <c r="AI14" i="5" s="1"/>
  <c r="AN120" i="5"/>
  <c r="AN14" i="5" s="1"/>
  <c r="AD118" i="5"/>
  <c r="AD105" i="5"/>
  <c r="AD122" i="5"/>
  <c r="AD14" i="5" s="1"/>
  <c r="AD66" i="5"/>
  <c r="X105" i="5"/>
  <c r="X40" i="5"/>
  <c r="X79" i="5"/>
  <c r="X122" i="5"/>
  <c r="X14" i="5" s="1"/>
  <c r="L40" i="5"/>
  <c r="L118" i="5"/>
  <c r="L92" i="5"/>
  <c r="AC40" i="5"/>
  <c r="AC79" i="5"/>
  <c r="AC27" i="5"/>
  <c r="AC122" i="5"/>
  <c r="AC14" i="5" s="1"/>
  <c r="AC92" i="5"/>
  <c r="AC53" i="5"/>
  <c r="AC118" i="5"/>
  <c r="AC66" i="5"/>
  <c r="AC105" i="5"/>
  <c r="Y40" i="5" l="1"/>
  <c r="AD92" i="5"/>
  <c r="Z40" i="5"/>
  <c r="AA105" i="5"/>
  <c r="C19" i="26"/>
  <c r="AH27" i="5"/>
  <c r="U92" i="5"/>
  <c r="W105" i="5"/>
  <c r="M53" i="5"/>
  <c r="AE66" i="5"/>
  <c r="AE105" i="5"/>
  <c r="AH53" i="5"/>
  <c r="AG66" i="5"/>
  <c r="W118" i="5"/>
  <c r="L53" i="5"/>
  <c r="W66" i="5"/>
  <c r="V118" i="5"/>
  <c r="L105" i="5"/>
  <c r="X66" i="5"/>
  <c r="L79" i="5"/>
  <c r="X118" i="5"/>
  <c r="V66" i="5"/>
  <c r="V79" i="5"/>
  <c r="N53" i="5"/>
  <c r="AE122" i="5"/>
  <c r="AE14" i="5" s="1"/>
  <c r="L27" i="5"/>
  <c r="X53" i="5"/>
  <c r="N27" i="5"/>
  <c r="W40" i="5"/>
  <c r="J92" i="5"/>
  <c r="V53" i="5"/>
  <c r="P105" i="5"/>
  <c r="AF27" i="5"/>
  <c r="N66" i="5"/>
  <c r="R53" i="5"/>
  <c r="X92" i="5"/>
  <c r="W79" i="5"/>
  <c r="V27" i="5"/>
  <c r="P79" i="5"/>
  <c r="L66" i="5"/>
  <c r="Y122" i="5"/>
  <c r="Y14" i="5" s="1"/>
  <c r="AE53" i="5"/>
  <c r="Q79" i="5"/>
  <c r="J27" i="5"/>
  <c r="AH66" i="5"/>
  <c r="Q66" i="5"/>
  <c r="R118" i="5"/>
  <c r="N92" i="5"/>
  <c r="AD40" i="5"/>
  <c r="Z27" i="5"/>
  <c r="AH118" i="5"/>
  <c r="T122" i="5"/>
  <c r="T14" i="5" s="1"/>
  <c r="P40" i="5"/>
  <c r="AH79" i="5"/>
  <c r="AA40" i="5"/>
  <c r="J66" i="5"/>
  <c r="AA27" i="5"/>
  <c r="O122" i="5"/>
  <c r="O14" i="5" s="1"/>
  <c r="AH40" i="5"/>
  <c r="R79" i="5"/>
  <c r="AD53" i="5"/>
  <c r="AH105" i="5"/>
  <c r="T66" i="5"/>
  <c r="K118" i="5"/>
  <c r="R105" i="5"/>
  <c r="N105" i="5"/>
  <c r="AD79" i="5"/>
  <c r="Z53" i="5"/>
  <c r="AH92" i="5"/>
  <c r="P118" i="5"/>
  <c r="K66" i="5"/>
  <c r="R122" i="5"/>
  <c r="R14" i="5" s="1"/>
  <c r="N79" i="5"/>
  <c r="Z66" i="5"/>
  <c r="AG118" i="5"/>
  <c r="K40" i="5"/>
  <c r="U105" i="5"/>
  <c r="M66" i="5"/>
  <c r="AF53" i="5"/>
  <c r="K105" i="5"/>
  <c r="M118" i="5"/>
  <c r="AF79" i="5"/>
  <c r="AG105" i="5"/>
  <c r="AG122" i="5"/>
  <c r="AG14" i="5" s="1"/>
  <c r="M122" i="5"/>
  <c r="M14" i="5" s="1"/>
  <c r="AB66" i="5"/>
  <c r="AB122" i="5"/>
  <c r="AB14" i="5" s="1"/>
  <c r="AF92" i="5"/>
  <c r="K53" i="5"/>
  <c r="U27" i="5"/>
  <c r="M79" i="5"/>
  <c r="AF118" i="5"/>
  <c r="AB118" i="5"/>
  <c r="O40" i="5"/>
  <c r="Y79" i="5"/>
  <c r="U79" i="5"/>
  <c r="O118" i="5"/>
  <c r="K27" i="5"/>
  <c r="AA53" i="5"/>
  <c r="R92" i="5"/>
  <c r="N122" i="5"/>
  <c r="N14" i="5" s="1"/>
  <c r="U53" i="5"/>
  <c r="Z92" i="5"/>
  <c r="P27" i="5"/>
  <c r="P66" i="5"/>
  <c r="AE118" i="5"/>
  <c r="Q27" i="5"/>
  <c r="AB40" i="5"/>
  <c r="K122" i="5"/>
  <c r="K14" i="5" s="1"/>
  <c r="N40" i="5"/>
  <c r="U118" i="5"/>
  <c r="I92" i="5"/>
  <c r="P122" i="5"/>
  <c r="P14" i="5" s="1"/>
  <c r="AE79" i="5"/>
  <c r="C18" i="26"/>
  <c r="Q118" i="5"/>
  <c r="AB79" i="5"/>
  <c r="I105" i="5"/>
  <c r="K92" i="5"/>
  <c r="U66" i="5"/>
  <c r="U40" i="5"/>
  <c r="I66" i="5"/>
  <c r="P53" i="5"/>
  <c r="AE27" i="5"/>
  <c r="S66" i="5"/>
  <c r="AB27" i="5"/>
  <c r="AA118" i="5"/>
  <c r="Y66" i="5"/>
  <c r="O66" i="5"/>
  <c r="J40" i="5"/>
  <c r="I53" i="5"/>
  <c r="AE92" i="5"/>
  <c r="S92" i="5"/>
  <c r="AG40" i="5"/>
  <c r="AB53" i="5"/>
  <c r="Y27" i="5"/>
  <c r="Y118" i="5"/>
  <c r="Z105" i="5"/>
  <c r="O53" i="5"/>
  <c r="J53" i="5"/>
  <c r="J105" i="5"/>
  <c r="I122" i="5"/>
  <c r="I14" i="5" s="1"/>
  <c r="T53" i="5"/>
  <c r="M27" i="5"/>
  <c r="S105" i="5"/>
  <c r="AF40" i="5"/>
  <c r="Q40" i="5"/>
  <c r="AG79" i="5"/>
  <c r="O79" i="5"/>
  <c r="T79" i="5"/>
  <c r="AA92" i="5"/>
  <c r="R40" i="5"/>
  <c r="Y53" i="5"/>
  <c r="Z79" i="5"/>
  <c r="O27" i="5"/>
  <c r="E10" i="5"/>
  <c r="F40" i="5" s="1"/>
  <c r="F46" i="26" s="1"/>
  <c r="J118" i="5"/>
  <c r="I79" i="5"/>
  <c r="I27" i="5"/>
  <c r="T27" i="5"/>
  <c r="M40" i="5"/>
  <c r="S53" i="5"/>
  <c r="AF122" i="5"/>
  <c r="AF14" i="5" s="1"/>
  <c r="Q122" i="5"/>
  <c r="Q14" i="5" s="1"/>
  <c r="AG53" i="5"/>
  <c r="S79" i="5"/>
  <c r="AA79" i="5"/>
  <c r="R66" i="5"/>
  <c r="Y105" i="5"/>
  <c r="Z122" i="5"/>
  <c r="Z14" i="5" s="1"/>
  <c r="O92" i="5"/>
  <c r="J122" i="5"/>
  <c r="J14" i="5" s="1"/>
  <c r="I40" i="5"/>
  <c r="T40" i="5"/>
  <c r="T92" i="5"/>
  <c r="M92" i="5"/>
  <c r="S27" i="5"/>
  <c r="AF105" i="5"/>
  <c r="Q92" i="5"/>
  <c r="AG27" i="5"/>
  <c r="AB92" i="5"/>
  <c r="T118" i="5"/>
  <c r="S122" i="5"/>
  <c r="S14" i="5" s="1"/>
  <c r="AA122" i="5"/>
  <c r="AA14" i="5" s="1"/>
  <c r="S118" i="5"/>
  <c r="Q105" i="5"/>
  <c r="AM120" i="5"/>
  <c r="AM14" i="5" s="1"/>
  <c r="G125" i="5"/>
  <c r="G131" i="26" s="1"/>
  <c r="G127" i="26"/>
  <c r="H66" i="5"/>
  <c r="H72" i="26" s="1"/>
  <c r="H53" i="5"/>
  <c r="H59" i="26" s="1"/>
  <c r="E19" i="26"/>
  <c r="H105" i="5"/>
  <c r="H111" i="26" s="1"/>
  <c r="H79" i="5"/>
  <c r="H85" i="26" s="1"/>
  <c r="H92" i="5"/>
  <c r="H98" i="26" s="1"/>
  <c r="H27" i="5"/>
  <c r="H33" i="26" s="1"/>
  <c r="H40" i="5"/>
  <c r="H46" i="26" s="1"/>
  <c r="H118" i="5"/>
  <c r="H124" i="26" s="1"/>
  <c r="G12" i="5"/>
  <c r="G19" i="26" s="1"/>
  <c r="H123" i="5"/>
  <c r="H129" i="26" s="1"/>
  <c r="H125" i="5"/>
  <c r="H131" i="26" s="1"/>
  <c r="H127" i="26"/>
  <c r="G53" i="5"/>
  <c r="G59" i="26" s="1"/>
  <c r="E18" i="26"/>
  <c r="G27" i="5"/>
  <c r="G33" i="26" s="1"/>
  <c r="G105" i="5"/>
  <c r="G111" i="26" s="1"/>
  <c r="G92" i="5"/>
  <c r="G98" i="26" s="1"/>
  <c r="G79" i="5"/>
  <c r="G85" i="26" s="1"/>
  <c r="G40" i="5"/>
  <c r="G46" i="26" s="1"/>
  <c r="G66" i="5"/>
  <c r="G72" i="26" s="1"/>
  <c r="G11" i="5"/>
  <c r="G18" i="26" s="1"/>
  <c r="G118" i="5"/>
  <c r="G124" i="26" s="1"/>
  <c r="G123" i="5"/>
  <c r="G129" i="26" s="1"/>
  <c r="F127" i="26"/>
  <c r="F125" i="5"/>
  <c r="F131" i="26" s="1"/>
  <c r="F122" i="5"/>
  <c r="H122" i="5"/>
  <c r="G122" i="5"/>
  <c r="H124" i="5"/>
  <c r="H130" i="26" s="1"/>
  <c r="F105" i="5" l="1"/>
  <c r="F111" i="26" s="1"/>
  <c r="G10" i="5"/>
  <c r="G17" i="26" s="1"/>
  <c r="F118" i="5"/>
  <c r="F124" i="26" s="1"/>
  <c r="F92" i="5"/>
  <c r="F98" i="26" s="1"/>
  <c r="F66" i="5"/>
  <c r="F72" i="26" s="1"/>
  <c r="F79" i="5"/>
  <c r="F85" i="26" s="1"/>
  <c r="F124" i="5"/>
  <c r="F130" i="26" s="1"/>
  <c r="F123" i="5"/>
  <c r="F129" i="26" s="1"/>
  <c r="E17" i="26"/>
  <c r="F27" i="5"/>
  <c r="F33" i="26" s="1"/>
  <c r="F53" i="5"/>
  <c r="F59" i="26" s="1"/>
  <c r="G14" i="5"/>
  <c r="G128" i="26"/>
  <c r="H128" i="26"/>
  <c r="H14" i="5"/>
  <c r="F14" i="5"/>
  <c r="F1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Jos Vanhoudt</author>
    <author>JVH</author>
  </authors>
  <commentList>
    <comment ref="C6" authorId="0" shapeId="0" xr:uid="{00000000-0006-0000-0100-000001000000}">
      <text>
        <r>
          <rPr>
            <b/>
            <sz val="8"/>
            <color indexed="81"/>
            <rFont val="Tahoma"/>
            <family val="2"/>
          </rPr>
          <t xml:space="preserve">Leave this cell empty or type "?" if you don't know your body fat %.
</t>
        </r>
      </text>
    </comment>
    <comment ref="F7" authorId="0" shapeId="0" xr:uid="{00000000-0006-0000-0100-000002000000}">
      <text>
        <r>
          <rPr>
            <b/>
            <sz val="8"/>
            <color indexed="81"/>
            <rFont val="Tahoma"/>
            <family val="2"/>
          </rPr>
          <t>If you want to lose weight you should eat 10-30% calories less than maintenance level.</t>
        </r>
      </text>
    </comment>
    <comment ref="C8" authorId="0" shapeId="0" xr:uid="{00000000-0006-0000-0100-000003000000}">
      <text>
        <r>
          <rPr>
            <b/>
            <sz val="8"/>
            <color indexed="81"/>
            <rFont val="Tahoma"/>
            <family val="2"/>
          </rPr>
          <t>1.200 Sedentary: little or no excercise and desk job
1.375 Lightly active: light exercise / sports 1-3 days per week
1.550 Moderately active: moderate exercise / sports 3-5 days per week
1.650 Intense weight training program / sports 4-5 days per week
1.725 Very active: intense exercise / sports 6-7 days per week
1.900 Extra active: long and hard daily exercise / sports + physical job
Warning: People on drugs may have values up to twice as high as above.</t>
        </r>
      </text>
    </comment>
    <comment ref="F8" authorId="0" shapeId="0" xr:uid="{00000000-0006-0000-0100-000004000000}">
      <text>
        <r>
          <rPr>
            <b/>
            <sz val="8"/>
            <color indexed="81"/>
            <rFont val="Tahoma"/>
            <family val="2"/>
          </rPr>
          <t>If you want to gain weight you should eat 10-30% calories more than maintenance level.</t>
        </r>
      </text>
    </comment>
    <comment ref="C9" authorId="0" shapeId="0" xr:uid="{00000000-0006-0000-0100-000005000000}">
      <text>
        <r>
          <rPr>
            <b/>
            <sz val="8"/>
            <color indexed="81"/>
            <rFont val="Tahoma"/>
            <family val="2"/>
          </rPr>
          <t>To change your target calorie intake fill in all yellow fields above, including the cut and bulk %, and select a value in Cell B9.</t>
        </r>
      </text>
    </comment>
    <comment ref="G9" authorId="0" shapeId="0" xr:uid="{00000000-0006-0000-0100-000006000000}">
      <text>
        <r>
          <rPr>
            <b/>
            <sz val="8"/>
            <color indexed="81"/>
            <rFont val="Tahoma"/>
            <family val="2"/>
          </rPr>
          <t>Fill in the number of meals you eat per day.</t>
        </r>
      </text>
    </comment>
    <comment ref="Y12" authorId="1" shapeId="0" xr:uid="{00000000-0006-0000-0100-000007000000}">
      <text>
        <r>
          <rPr>
            <b/>
            <sz val="8"/>
            <color indexed="81"/>
            <rFont val="Tahoma"/>
            <family val="2"/>
          </rPr>
          <t>420.000
+
350.000</t>
        </r>
      </text>
    </comment>
    <comment ref="AQ13" authorId="2" shapeId="0" xr:uid="{00000000-0006-0000-0100-000008000000}">
      <text>
        <r>
          <rPr>
            <b/>
            <sz val="9"/>
            <color indexed="81"/>
            <rFont val="Tahoma"/>
            <family val="2"/>
          </rPr>
          <t>To calculate the price of your meals you have to insert the product prices in the Nutrition Table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Vanhoudt, Jos-7147 [JRDBE]</author>
  </authors>
  <commentList>
    <comment ref="AI8" authorId="0" shapeId="0" xr:uid="{B75BDC3B-BCE9-40BF-8DF7-BD6CBC8043C2}">
      <text>
        <r>
          <rPr>
            <b/>
            <sz val="9"/>
            <color indexed="81"/>
            <rFont val="Tahoma"/>
            <charset val="1"/>
          </rPr>
          <t>or yellow zucchini with skin</t>
        </r>
      </text>
    </comment>
    <comment ref="AJ8" authorId="0" shapeId="0" xr:uid="{3E4D2E03-F4E9-4E19-842B-083579EF2FFC}">
      <text>
        <r>
          <rPr>
            <b/>
            <sz val="9"/>
            <color indexed="81"/>
            <rFont val="Tahoma"/>
            <charset val="1"/>
          </rPr>
          <t>or yellow zucchini with skin</t>
        </r>
      </text>
    </comment>
    <comment ref="AK8" authorId="0" shapeId="0" xr:uid="{ECB6E247-17E3-447B-A63C-7C17C69FD229}">
      <text>
        <r>
          <rPr>
            <b/>
            <sz val="9"/>
            <color indexed="81"/>
            <rFont val="Tahoma"/>
            <charset val="1"/>
          </rPr>
          <t>or yellow zucchini with skin</t>
        </r>
      </text>
    </comment>
    <comment ref="AL8" authorId="0" shapeId="0" xr:uid="{75CD585F-50AD-4849-89E3-B35BEADF9575}">
      <text>
        <r>
          <rPr>
            <b/>
            <sz val="9"/>
            <color indexed="81"/>
            <rFont val="Tahoma"/>
            <charset val="1"/>
          </rPr>
          <t>or yellow zucchini with skin</t>
        </r>
      </text>
    </comment>
    <comment ref="D11" authorId="0" shapeId="0" xr:uid="{57956480-6FEE-416F-BE6D-3E304F7715BE}">
      <text>
        <r>
          <rPr>
            <b/>
            <sz val="9"/>
            <color indexed="81"/>
            <rFont val="Tahoma"/>
            <family val="2"/>
          </rPr>
          <t>any flavor</t>
        </r>
      </text>
    </comment>
    <comment ref="E11" authorId="0" shapeId="0" xr:uid="{30640BCB-B013-44F5-AFE8-FFA7B639EDCA}">
      <text>
        <r>
          <rPr>
            <b/>
            <sz val="9"/>
            <color indexed="81"/>
            <rFont val="Tahoma"/>
            <family val="2"/>
          </rPr>
          <t>any flavor</t>
        </r>
      </text>
    </comment>
    <comment ref="F11" authorId="0" shapeId="0" xr:uid="{D9FAC11B-2357-457D-82C6-3DA726D40F20}">
      <text>
        <r>
          <rPr>
            <b/>
            <sz val="9"/>
            <color indexed="81"/>
            <rFont val="Tahoma"/>
            <family val="2"/>
          </rPr>
          <t>any flavor</t>
        </r>
      </text>
    </comment>
    <comment ref="H11" authorId="0" shapeId="0" xr:uid="{0C0C8B51-5829-472D-9160-E4651ACC8461}">
      <text>
        <r>
          <rPr>
            <b/>
            <sz val="9"/>
            <color indexed="81"/>
            <rFont val="Tahoma"/>
            <family val="2"/>
          </rPr>
          <t>vanilla flavor</t>
        </r>
      </text>
    </comment>
    <comment ref="I11" authorId="0" shapeId="0" xr:uid="{0A07C0A4-854A-4B7B-AC97-6F25CBCCAB6C}">
      <text>
        <r>
          <rPr>
            <b/>
            <sz val="9"/>
            <color indexed="81"/>
            <rFont val="Tahoma"/>
            <family val="2"/>
          </rPr>
          <t>vanilla flavor</t>
        </r>
      </text>
    </comment>
    <comment ref="J11" authorId="0" shapeId="0" xr:uid="{7252B020-0A7A-4E14-973C-951DB27858D9}">
      <text>
        <r>
          <rPr>
            <b/>
            <sz val="9"/>
            <color indexed="81"/>
            <rFont val="Tahoma"/>
            <family val="2"/>
          </rPr>
          <t>vanilla flavor</t>
        </r>
      </text>
    </comment>
    <comment ref="L11" authorId="0" shapeId="0" xr:uid="{ACCCCFB2-A656-44E5-BEDC-3B153135EEDC}">
      <text>
        <r>
          <rPr>
            <b/>
            <sz val="9"/>
            <color indexed="81"/>
            <rFont val="Tahoma"/>
            <family val="2"/>
          </rPr>
          <t>vanilla flavor</t>
        </r>
      </text>
    </comment>
    <comment ref="M11" authorId="0" shapeId="0" xr:uid="{E5D09E37-4C83-44C0-BE64-7EFF7489E4FE}">
      <text>
        <r>
          <rPr>
            <b/>
            <sz val="9"/>
            <color indexed="81"/>
            <rFont val="Tahoma"/>
            <family val="2"/>
          </rPr>
          <t>vanilla flavor</t>
        </r>
      </text>
    </comment>
    <comment ref="N11" authorId="0" shapeId="0" xr:uid="{B4809D40-6231-43A3-9AF7-885E0795BA12}">
      <text>
        <r>
          <rPr>
            <b/>
            <sz val="9"/>
            <color indexed="81"/>
            <rFont val="Tahoma"/>
            <family val="2"/>
          </rPr>
          <t>vanilla flavor</t>
        </r>
      </text>
    </comment>
    <comment ref="P11" authorId="0" shapeId="0" xr:uid="{E5BF8DA6-6CB7-4D0E-9BB0-2E9C6BA6CFBA}">
      <text>
        <r>
          <rPr>
            <b/>
            <sz val="9"/>
            <color indexed="81"/>
            <rFont val="Tahoma"/>
            <family val="2"/>
          </rPr>
          <t>coconut flavor</t>
        </r>
      </text>
    </comment>
    <comment ref="Q11" authorId="0" shapeId="0" xr:uid="{4BDFBE4C-FFB5-4FAB-98D6-25CE83EF57EB}">
      <text>
        <r>
          <rPr>
            <b/>
            <sz val="9"/>
            <color indexed="81"/>
            <rFont val="Tahoma"/>
            <family val="2"/>
          </rPr>
          <t>coconut flavor</t>
        </r>
      </text>
    </comment>
    <comment ref="R11" authorId="0" shapeId="0" xr:uid="{0FD27B64-9ABF-48E2-AF1F-D1D557BDE0AF}">
      <text>
        <r>
          <rPr>
            <b/>
            <sz val="9"/>
            <color indexed="81"/>
            <rFont val="Tahoma"/>
            <family val="2"/>
          </rPr>
          <t>coconut flavor</t>
        </r>
      </text>
    </comment>
    <comment ref="T11" authorId="0" shapeId="0" xr:uid="{FE6F22A4-FF12-41D0-96BC-DD5A789516E9}">
      <text>
        <r>
          <rPr>
            <b/>
            <sz val="9"/>
            <color indexed="81"/>
            <rFont val="Tahoma"/>
            <family val="2"/>
          </rPr>
          <t>vanilla flavor</t>
        </r>
      </text>
    </comment>
    <comment ref="U11" authorId="0" shapeId="0" xr:uid="{9A7F8778-76B1-46EA-AAA1-9AC5D472CBBE}">
      <text>
        <r>
          <rPr>
            <b/>
            <sz val="9"/>
            <color indexed="81"/>
            <rFont val="Tahoma"/>
            <family val="2"/>
          </rPr>
          <t>vanilla flavor</t>
        </r>
      </text>
    </comment>
    <comment ref="V11" authorId="0" shapeId="0" xr:uid="{19BEE680-5E84-43F4-AE57-3B12333FB2A5}">
      <text>
        <r>
          <rPr>
            <b/>
            <sz val="9"/>
            <color indexed="81"/>
            <rFont val="Tahoma"/>
            <family val="2"/>
          </rPr>
          <t>vanilla flavor</t>
        </r>
      </text>
    </comment>
    <comment ref="X11" authorId="0" shapeId="0" xr:uid="{147AC9F3-AA22-4FE4-AE2A-3A86F344136B}">
      <text>
        <r>
          <rPr>
            <b/>
            <sz val="9"/>
            <color indexed="81"/>
            <rFont val="Tahoma"/>
            <family val="2"/>
          </rPr>
          <t>cookies &amp; cream flavor</t>
        </r>
      </text>
    </comment>
    <comment ref="Y11" authorId="0" shapeId="0" xr:uid="{8917B72B-13C6-482F-911D-7651514E5A1D}">
      <text>
        <r>
          <rPr>
            <b/>
            <sz val="9"/>
            <color indexed="81"/>
            <rFont val="Tahoma"/>
            <family val="2"/>
          </rPr>
          <t>cookies &amp; cream flavor</t>
        </r>
      </text>
    </comment>
    <comment ref="Z11" authorId="0" shapeId="0" xr:uid="{C605344E-CE7C-4C4A-92D5-EF80BA851891}">
      <text>
        <r>
          <rPr>
            <b/>
            <sz val="9"/>
            <color indexed="81"/>
            <rFont val="Tahoma"/>
            <family val="2"/>
          </rPr>
          <t>cookies &amp; cream flavor</t>
        </r>
      </text>
    </comment>
    <comment ref="AB11" authorId="0" shapeId="0" xr:uid="{DC81EE63-0FA7-4C6B-98D5-9FBCBF20831B}">
      <text>
        <r>
          <rPr>
            <b/>
            <sz val="9"/>
            <color indexed="81"/>
            <rFont val="Tahoma"/>
            <family val="2"/>
          </rPr>
          <t>cookies &amp; cream flavor</t>
        </r>
      </text>
    </comment>
    <comment ref="AC11" authorId="0" shapeId="0" xr:uid="{A6914CF0-6FA2-4AEE-BC1B-FA0190AA5FCD}">
      <text>
        <r>
          <rPr>
            <b/>
            <sz val="9"/>
            <color indexed="81"/>
            <rFont val="Tahoma"/>
            <family val="2"/>
          </rPr>
          <t>cookies &amp; cream flavor</t>
        </r>
      </text>
    </comment>
    <comment ref="AD11" authorId="0" shapeId="0" xr:uid="{2C3EDC3D-6EBE-456F-92E1-215A9D28175B}">
      <text>
        <r>
          <rPr>
            <b/>
            <sz val="9"/>
            <color indexed="81"/>
            <rFont val="Tahoma"/>
            <family val="2"/>
          </rPr>
          <t>cookies &amp; cream flavor</t>
        </r>
      </text>
    </comment>
    <comment ref="AF11" authorId="0" shapeId="0" xr:uid="{9E942D94-DC2E-4E39-B371-3B97910DC940}">
      <text>
        <r>
          <rPr>
            <b/>
            <sz val="9"/>
            <color indexed="81"/>
            <rFont val="Tahoma"/>
            <family val="2"/>
          </rPr>
          <t>vanilla flavor</t>
        </r>
      </text>
    </comment>
    <comment ref="AG11" authorId="0" shapeId="0" xr:uid="{84BA7DDA-D6DA-4678-A759-8E5A9D5EEB64}">
      <text>
        <r>
          <rPr>
            <b/>
            <sz val="9"/>
            <color indexed="81"/>
            <rFont val="Tahoma"/>
            <family val="2"/>
          </rPr>
          <t>vanilla flavor</t>
        </r>
      </text>
    </comment>
    <comment ref="AH11" authorId="0" shapeId="0" xr:uid="{A2258C8D-6241-48D0-9883-869FE4637348}">
      <text>
        <r>
          <rPr>
            <b/>
            <sz val="9"/>
            <color indexed="81"/>
            <rFont val="Tahoma"/>
            <family val="2"/>
          </rPr>
          <t>vanilla flavor</t>
        </r>
      </text>
    </comment>
    <comment ref="AJ11" authorId="0" shapeId="0" xr:uid="{FE2A5885-F1D6-4FF7-B818-8A767F0C83BD}">
      <text>
        <r>
          <rPr>
            <b/>
            <sz val="9"/>
            <color indexed="81"/>
            <rFont val="Tahoma"/>
            <family val="2"/>
          </rPr>
          <t>banana flavor</t>
        </r>
      </text>
    </comment>
    <comment ref="AK11" authorId="0" shapeId="0" xr:uid="{1A64426D-C8F9-46B4-9408-C31F3CFF744E}">
      <text>
        <r>
          <rPr>
            <b/>
            <sz val="9"/>
            <color indexed="81"/>
            <rFont val="Tahoma"/>
            <family val="2"/>
          </rPr>
          <t>banana flavor</t>
        </r>
      </text>
    </comment>
    <comment ref="AL11" authorId="0" shapeId="0" xr:uid="{631F2801-689D-4D1F-8C7B-F21D3B71B154}">
      <text>
        <r>
          <rPr>
            <b/>
            <sz val="9"/>
            <color indexed="81"/>
            <rFont val="Tahoma"/>
            <family val="2"/>
          </rPr>
          <t>banana flavor</t>
        </r>
      </text>
    </comment>
    <comment ref="AN11" authorId="0" shapeId="0" xr:uid="{6F4F13C6-1B97-4550-AF24-B7B2F594FD0A}">
      <text>
        <r>
          <rPr>
            <b/>
            <sz val="9"/>
            <color indexed="81"/>
            <rFont val="Tahoma"/>
            <family val="2"/>
          </rPr>
          <t>vanilla flavor</t>
        </r>
      </text>
    </comment>
    <comment ref="AO11" authorId="0" shapeId="0" xr:uid="{01D95453-EC85-456F-B5B9-2064441A0425}">
      <text>
        <r>
          <rPr>
            <b/>
            <sz val="9"/>
            <color indexed="81"/>
            <rFont val="Tahoma"/>
            <family val="2"/>
          </rPr>
          <t>vanilla flavor</t>
        </r>
      </text>
    </comment>
    <comment ref="AP11" authorId="0" shapeId="0" xr:uid="{C2DF79B8-0FB9-4C67-B537-12E4FFAD935C}">
      <text>
        <r>
          <rPr>
            <b/>
            <sz val="9"/>
            <color indexed="81"/>
            <rFont val="Tahoma"/>
            <family val="2"/>
          </rPr>
          <t>vanilla flavor</t>
        </r>
      </text>
    </comment>
    <comment ref="C13" authorId="0" shapeId="0" xr:uid="{E84881A3-34AE-4484-8525-2288E30D189C}">
      <text>
        <r>
          <rPr>
            <b/>
            <sz val="9"/>
            <color indexed="81"/>
            <rFont val="Tahoma"/>
            <family val="2"/>
          </rPr>
          <t>any flavor</t>
        </r>
      </text>
    </comment>
    <comment ref="G13" authorId="0" shapeId="0" xr:uid="{28012DA6-8625-416A-A723-B41774B065CA}">
      <text>
        <r>
          <rPr>
            <b/>
            <sz val="9"/>
            <color indexed="81"/>
            <rFont val="Tahoma"/>
            <family val="2"/>
          </rPr>
          <t>vanilla flavor</t>
        </r>
      </text>
    </comment>
    <comment ref="K13" authorId="0" shapeId="0" xr:uid="{6A3DCBDA-5720-45DF-A7C0-1DF5183AD9EA}">
      <text>
        <r>
          <rPr>
            <b/>
            <sz val="9"/>
            <color indexed="81"/>
            <rFont val="Tahoma"/>
            <family val="2"/>
          </rPr>
          <t>vanilla flavor</t>
        </r>
      </text>
    </comment>
    <comment ref="O13" authorId="0" shapeId="0" xr:uid="{BD6BCF10-E5FC-4876-B263-DEB67D60605E}">
      <text>
        <r>
          <rPr>
            <b/>
            <sz val="9"/>
            <color indexed="81"/>
            <rFont val="Tahoma"/>
            <family val="2"/>
          </rPr>
          <t>coconut flavor</t>
        </r>
      </text>
    </comment>
    <comment ref="S13" authorId="0" shapeId="0" xr:uid="{A5E92399-2302-4989-ADFF-66333201748B}">
      <text>
        <r>
          <rPr>
            <b/>
            <sz val="9"/>
            <color indexed="81"/>
            <rFont val="Tahoma"/>
            <family val="2"/>
          </rPr>
          <t>vanilla flavor</t>
        </r>
      </text>
    </comment>
    <comment ref="W13" authorId="0" shapeId="0" xr:uid="{151AEB33-7A14-4BC5-811D-C18E712DC7AC}">
      <text>
        <r>
          <rPr>
            <b/>
            <sz val="9"/>
            <color indexed="81"/>
            <rFont val="Tahoma"/>
            <family val="2"/>
          </rPr>
          <t>cookies &amp; cream flavor</t>
        </r>
      </text>
    </comment>
    <comment ref="AA13" authorId="0" shapeId="0" xr:uid="{1A3A1CF4-89B1-4074-ACAC-BB99459EBD3E}">
      <text>
        <r>
          <rPr>
            <b/>
            <sz val="9"/>
            <color indexed="81"/>
            <rFont val="Tahoma"/>
            <family val="2"/>
          </rPr>
          <t>cookies &amp; cream flavor</t>
        </r>
      </text>
    </comment>
    <comment ref="AE13" authorId="0" shapeId="0" xr:uid="{1BDFE9B0-D335-4660-A8A3-50AA8C99D0B3}">
      <text>
        <r>
          <rPr>
            <b/>
            <sz val="9"/>
            <color indexed="81"/>
            <rFont val="Tahoma"/>
            <family val="2"/>
          </rPr>
          <t>vanilla flavor</t>
        </r>
      </text>
    </comment>
    <comment ref="AI13" authorId="0" shapeId="0" xr:uid="{0569C5CB-7E6D-4EC3-85C4-9F5C7ADA8B92}">
      <text>
        <r>
          <rPr>
            <b/>
            <sz val="9"/>
            <color indexed="81"/>
            <rFont val="Tahoma"/>
            <family val="2"/>
          </rPr>
          <t>banana flavor</t>
        </r>
      </text>
    </comment>
    <comment ref="AM13" authorId="0" shapeId="0" xr:uid="{EC5F9BD0-66EB-4BC3-B304-C4E3348FFD8F}">
      <text>
        <r>
          <rPr>
            <b/>
            <sz val="9"/>
            <color indexed="81"/>
            <rFont val="Tahoma"/>
            <family val="2"/>
          </rPr>
          <t>vanilla flavor</t>
        </r>
      </text>
    </comment>
    <comment ref="Q15" authorId="0" shapeId="0" xr:uid="{3321C7AF-0B6A-4E38-BE63-7083BD652D70}">
      <text>
        <r>
          <rPr>
            <b/>
            <sz val="9"/>
            <color indexed="81"/>
            <rFont val="Tahoma"/>
            <charset val="1"/>
          </rPr>
          <t>or 10 g coconut oil</t>
        </r>
      </text>
    </comment>
    <comment ref="R15" authorId="0" shapeId="0" xr:uid="{D3959751-0794-46A4-B0F5-10CB667D0A7B}">
      <text>
        <r>
          <rPr>
            <b/>
            <sz val="9"/>
            <color indexed="81"/>
            <rFont val="Tahoma"/>
            <charset val="1"/>
          </rPr>
          <t>or 10 g coconut oil</t>
        </r>
      </text>
    </comment>
    <comment ref="W16" authorId="0" shapeId="0" xr:uid="{756038E2-8620-43F8-B30D-61951C3FD160}">
      <text>
        <r>
          <rPr>
            <b/>
            <sz val="9"/>
            <color indexed="81"/>
            <rFont val="Tahoma"/>
            <family val="2"/>
          </rPr>
          <t>optional</t>
        </r>
      </text>
    </comment>
    <comment ref="X16" authorId="0" shapeId="0" xr:uid="{5EA2968B-8061-48C5-A138-146FCE4B0197}">
      <text>
        <r>
          <rPr>
            <b/>
            <sz val="9"/>
            <color indexed="81"/>
            <rFont val="Tahoma"/>
            <family val="2"/>
          </rPr>
          <t>optional</t>
        </r>
      </text>
    </comment>
    <comment ref="Y16" authorId="0" shapeId="0" xr:uid="{8B6EB0A6-0891-4FC5-8D8F-FCE20C5F196A}">
      <text>
        <r>
          <rPr>
            <b/>
            <sz val="9"/>
            <color indexed="81"/>
            <rFont val="Tahoma"/>
            <family val="2"/>
          </rPr>
          <t>optional</t>
        </r>
      </text>
    </comment>
    <comment ref="Z16" authorId="0" shapeId="0" xr:uid="{C4BB9E93-527B-4AD5-99AF-F19D65CDF79D}">
      <text>
        <r>
          <rPr>
            <b/>
            <sz val="9"/>
            <color indexed="81"/>
            <rFont val="Tahoma"/>
            <family val="2"/>
          </rPr>
          <t>optional</t>
        </r>
      </text>
    </comment>
    <comment ref="AA16" authorId="0" shapeId="0" xr:uid="{46529C88-B94B-42BF-8F93-6706A13D166E}">
      <text>
        <r>
          <rPr>
            <b/>
            <sz val="9"/>
            <color indexed="81"/>
            <rFont val="Tahoma"/>
            <family val="2"/>
          </rPr>
          <t>optional</t>
        </r>
      </text>
    </comment>
    <comment ref="AB16" authorId="0" shapeId="0" xr:uid="{319B9541-002F-4354-A3CE-C2C96B513B9D}">
      <text>
        <r>
          <rPr>
            <b/>
            <sz val="9"/>
            <color indexed="81"/>
            <rFont val="Tahoma"/>
            <family val="2"/>
          </rPr>
          <t>optional</t>
        </r>
      </text>
    </comment>
    <comment ref="AC16" authorId="0" shapeId="0" xr:uid="{75057C15-EA4D-414B-BA73-8C2760304575}">
      <text>
        <r>
          <rPr>
            <b/>
            <sz val="9"/>
            <color indexed="81"/>
            <rFont val="Tahoma"/>
            <family val="2"/>
          </rPr>
          <t>optional</t>
        </r>
      </text>
    </comment>
    <comment ref="AD16" authorId="0" shapeId="0" xr:uid="{07363557-49CA-419F-8C54-96961B3D2089}">
      <text>
        <r>
          <rPr>
            <b/>
            <sz val="9"/>
            <color indexed="81"/>
            <rFont val="Tahoma"/>
            <family val="2"/>
          </rPr>
          <t>optional</t>
        </r>
      </text>
    </comment>
    <comment ref="O17" authorId="0" shapeId="0" xr:uid="{A7070104-51BA-40C0-B6F4-7A45EEABDE23}">
      <text>
        <r>
          <rPr>
            <b/>
            <sz val="9"/>
            <color indexed="81"/>
            <rFont val="Tahoma"/>
            <family val="2"/>
          </rPr>
          <t>optional</t>
        </r>
      </text>
    </comment>
    <comment ref="P17" authorId="0" shapeId="0" xr:uid="{99E90461-76F8-47F1-80F3-5ED342E01EDA}">
      <text>
        <r>
          <rPr>
            <b/>
            <sz val="9"/>
            <color indexed="81"/>
            <rFont val="Tahoma"/>
            <family val="2"/>
          </rPr>
          <t>optional</t>
        </r>
      </text>
    </comment>
    <comment ref="Q17" authorId="0" shapeId="0" xr:uid="{509D3EFF-292F-45BD-9E45-422EB5B32403}">
      <text>
        <r>
          <rPr>
            <b/>
            <sz val="9"/>
            <color indexed="81"/>
            <rFont val="Tahoma"/>
            <family val="2"/>
          </rPr>
          <t>optional</t>
        </r>
      </text>
    </comment>
    <comment ref="R17" authorId="0" shapeId="0" xr:uid="{23DA039F-C70C-42A4-ABD6-9AD232F4C250}">
      <text>
        <r>
          <rPr>
            <b/>
            <sz val="9"/>
            <color indexed="81"/>
            <rFont val="Tahoma"/>
            <family val="2"/>
          </rPr>
          <t>optional</t>
        </r>
      </text>
    </comment>
    <comment ref="S18" authorId="0" shapeId="0" xr:uid="{E9AB10DC-5F1D-4EF5-AD6D-EF4DEBA1ABD8}">
      <text>
        <r>
          <rPr>
            <b/>
            <sz val="9"/>
            <color indexed="81"/>
            <rFont val="Tahoma"/>
            <family val="2"/>
          </rPr>
          <t>optional</t>
        </r>
      </text>
    </comment>
    <comment ref="T18" authorId="0" shapeId="0" xr:uid="{04E184D1-0194-4D52-90D1-5518D4CD7A26}">
      <text>
        <r>
          <rPr>
            <b/>
            <sz val="9"/>
            <color indexed="81"/>
            <rFont val="Tahoma"/>
            <family val="2"/>
          </rPr>
          <t>optional</t>
        </r>
      </text>
    </comment>
    <comment ref="U18" authorId="0" shapeId="0" xr:uid="{DF604B1F-2BA2-4F79-8880-693B319507C8}">
      <text>
        <r>
          <rPr>
            <b/>
            <sz val="9"/>
            <color indexed="81"/>
            <rFont val="Tahoma"/>
            <family val="2"/>
          </rPr>
          <t>optional</t>
        </r>
      </text>
    </comment>
    <comment ref="V18" authorId="0" shapeId="0" xr:uid="{4E8AD6E4-BC45-408A-8336-771DD804B895}">
      <text>
        <r>
          <rPr>
            <b/>
            <sz val="9"/>
            <color indexed="81"/>
            <rFont val="Tahoma"/>
            <family val="2"/>
          </rPr>
          <t>optional</t>
        </r>
      </text>
    </comment>
    <comment ref="AE18" authorId="0" shapeId="0" xr:uid="{FA1A2A0B-A9AB-439D-97CE-2DACD90DEE5E}">
      <text>
        <r>
          <rPr>
            <b/>
            <sz val="9"/>
            <color indexed="81"/>
            <rFont val="Tahoma"/>
            <family val="2"/>
          </rPr>
          <t>optional</t>
        </r>
      </text>
    </comment>
    <comment ref="AF18" authorId="0" shapeId="0" xr:uid="{F70F52E6-092B-4155-A4C1-989633CDDAF7}">
      <text>
        <r>
          <rPr>
            <b/>
            <sz val="9"/>
            <color indexed="81"/>
            <rFont val="Tahoma"/>
            <family val="2"/>
          </rPr>
          <t>optional</t>
        </r>
      </text>
    </comment>
    <comment ref="AG18" authorId="0" shapeId="0" xr:uid="{E93B6818-0ACC-4EC2-BB18-E8D356C04193}">
      <text>
        <r>
          <rPr>
            <b/>
            <sz val="9"/>
            <color indexed="81"/>
            <rFont val="Tahoma"/>
            <family val="2"/>
          </rPr>
          <t>optional</t>
        </r>
      </text>
    </comment>
    <comment ref="AH18" authorId="0" shapeId="0" xr:uid="{71964DDC-09E8-461E-89A9-71E2EC78DFB3}">
      <text>
        <r>
          <rPr>
            <b/>
            <sz val="9"/>
            <color indexed="81"/>
            <rFont val="Tahoma"/>
            <family val="2"/>
          </rPr>
          <t>optional</t>
        </r>
      </text>
    </comment>
    <comment ref="G21" authorId="0" shapeId="0" xr:uid="{1823F55D-520E-4142-ADC9-2B5C174CBF5E}">
      <text>
        <r>
          <rPr>
            <b/>
            <sz val="9"/>
            <color indexed="81"/>
            <rFont val="Tahoma"/>
            <family val="2"/>
          </rPr>
          <t>optional</t>
        </r>
      </text>
    </comment>
    <comment ref="H21" authorId="0" shapeId="0" xr:uid="{AC422DF6-59D6-43CB-80B7-916ACE125540}">
      <text>
        <r>
          <rPr>
            <b/>
            <sz val="9"/>
            <color indexed="81"/>
            <rFont val="Tahoma"/>
            <family val="2"/>
          </rPr>
          <t>optional</t>
        </r>
      </text>
    </comment>
    <comment ref="I21" authorId="0" shapeId="0" xr:uid="{DCEFA67B-F36D-4F15-8C45-BD3B0F5828E2}">
      <text>
        <r>
          <rPr>
            <b/>
            <sz val="9"/>
            <color indexed="81"/>
            <rFont val="Tahoma"/>
            <family val="2"/>
          </rPr>
          <t>optional</t>
        </r>
      </text>
    </comment>
    <comment ref="J21" authorId="0" shapeId="0" xr:uid="{7027D158-5377-4829-B02B-DE56F1C02D83}">
      <text>
        <r>
          <rPr>
            <b/>
            <sz val="9"/>
            <color indexed="81"/>
            <rFont val="Tahoma"/>
            <family val="2"/>
          </rPr>
          <t>optional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A10" authorId="0" shapeId="0" xr:uid="{00000000-0006-0000-0500-000001000000}">
      <text>
        <r>
          <rPr>
            <b/>
            <sz val="8"/>
            <color indexed="81"/>
            <rFont val="Tahoma"/>
            <family val="2"/>
          </rPr>
          <t>1.200 Sedentary: little or no excercise and desk job
1.375 Lightly active: light exercise / sports 1-3 days per week
1.550 Moderately active: moderate exercise / sports 3-5 days per week
1.650 Intense weight training program / sports 4-5 days per week
1.725 Very active: intense exercise / sports 6-7 days per week
1.900 Extra active: long and hard daily exercise / sports + physical job</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JVH</author>
  </authors>
  <commentList>
    <comment ref="AO5" authorId="0" shapeId="0" xr:uid="{00000000-0006-0000-0600-000001000000}">
      <text>
        <r>
          <rPr>
            <b/>
            <sz val="9"/>
            <color indexed="81"/>
            <rFont val="Tahoma"/>
            <family val="2"/>
          </rPr>
          <t>This column you can populate yourself</t>
        </r>
      </text>
    </comment>
  </commentList>
</comments>
</file>

<file path=xl/sharedStrings.xml><?xml version="1.0" encoding="utf-8"?>
<sst xmlns="http://schemas.openxmlformats.org/spreadsheetml/2006/main" count="1505" uniqueCount="948">
  <si>
    <t>An efficient diet to lose body fat or to gain muscle mass should contain at least 6 meals per day (5 for females) more or less equal in size (kcals) and nutrient ratio (protein/carbs/fat).</t>
  </si>
  <si>
    <t>Drink at least one glass of water with every meal.</t>
  </si>
  <si>
    <t>Nuts, soy and beans are some vegetable products that contain lots of protein. Protein powders (whey, casein and egg) are great substitutes.</t>
  </si>
  <si>
    <t>What else to do to lose body fat</t>
  </si>
  <si>
    <t>Want to know everything about losing body fat and building lean muscle mass?</t>
  </si>
  <si>
    <t>Losing Body Fat</t>
  </si>
  <si>
    <t>How to Get Big</t>
  </si>
  <si>
    <t>Visit my free website:</t>
  </si>
  <si>
    <r>
      <t>All you have to do is go to the tab "</t>
    </r>
    <r>
      <rPr>
        <b/>
        <sz val="10"/>
        <rFont val="Arial"/>
        <family val="2"/>
      </rPr>
      <t>Diet Plan</t>
    </r>
    <r>
      <rPr>
        <sz val="10"/>
        <rFont val="Arial"/>
        <family val="2"/>
      </rPr>
      <t>" and fill out all yellow fields and select for each of your meals the food products in the white drop down lists.</t>
    </r>
  </si>
  <si>
    <t>An efficient diet to lose weight (cut) should contain between 10 and 30% less calories than your maintenance level with a minimum of 1200 kcal for a female and 1700 kcal for a male adult.</t>
  </si>
  <si>
    <t>Select for each of your meals the food products in the white drop down lists and input the quantities you eat.</t>
  </si>
  <si>
    <r>
      <t xml:space="preserve">The results (total calories, protein, carbohydrates, fat, vitamins and minerals) are automatically calculated and displayed in </t>
    </r>
    <r>
      <rPr>
        <b/>
        <sz val="10"/>
        <color indexed="12"/>
        <rFont val="Arial"/>
        <family val="2"/>
      </rPr>
      <t>bold blue font</t>
    </r>
    <r>
      <rPr>
        <sz val="10"/>
        <rFont val="Arial"/>
        <family val="2"/>
      </rPr>
      <t xml:space="preserve"> at the bottom of the page.</t>
    </r>
  </si>
  <si>
    <r>
      <t xml:space="preserve">It should be combined with </t>
    </r>
    <r>
      <rPr>
        <b/>
        <sz val="10"/>
        <rFont val="Arial"/>
        <family val="2"/>
      </rPr>
      <t>aerobic exercises</t>
    </r>
    <r>
      <rPr>
        <sz val="10"/>
        <rFont val="Arial"/>
        <family val="2"/>
      </rPr>
      <t xml:space="preserve"> (jogging, running, treadmill, bicycle, stationary bike, elliptical machine, rowing machine or stairclimber) to stimulate your metabolism and burn extra calories.</t>
    </r>
  </si>
  <si>
    <r>
      <t xml:space="preserve">And it should be combined with </t>
    </r>
    <r>
      <rPr>
        <b/>
        <sz val="10"/>
        <rFont val="Arial"/>
        <family val="2"/>
      </rPr>
      <t>weight training</t>
    </r>
    <r>
      <rPr>
        <sz val="10"/>
        <rFont val="Arial"/>
        <family val="2"/>
      </rPr>
      <t xml:space="preserve"> to keep or increase your lean muscle mass while dieting.The more lean muscle you have, the higher your metabolism will be throughout the day.</t>
    </r>
  </si>
  <si>
    <t>Don't eat large amounts of carbohydrates and fat the last 2 hours before going to bed.</t>
  </si>
  <si>
    <t>Train with weights 3 to 6 times per week for maximum 60 minutes. Do 2 to 4 exercises per muscle group. Do 3 to 4 sets of 8-12 reps for each exercise. Increase the poundages as you get stronger.</t>
  </si>
  <si>
    <t>Learn about losing body fat:</t>
  </si>
  <si>
    <t>Learn about building muscle mass:</t>
  </si>
  <si>
    <t>fill in which percentage of your total calorie intake should come from protein (30% recommended). Yes, this must be high.</t>
  </si>
  <si>
    <r>
      <t xml:space="preserve">A good diet is </t>
    </r>
    <r>
      <rPr>
        <u/>
        <sz val="10"/>
        <rFont val="Arial"/>
        <family val="2"/>
      </rPr>
      <t>not</t>
    </r>
    <r>
      <rPr>
        <sz val="10"/>
        <rFont val="Arial"/>
        <family val="2"/>
      </rPr>
      <t xml:space="preserve"> sufficient to lose a significant amount of body fat </t>
    </r>
    <r>
      <rPr>
        <u/>
        <sz val="10"/>
        <rFont val="Arial"/>
        <family val="2"/>
      </rPr>
      <t>permanently</t>
    </r>
    <r>
      <rPr>
        <sz val="10"/>
        <rFont val="Arial"/>
        <family val="2"/>
      </rPr>
      <t>.</t>
    </r>
  </si>
  <si>
    <t>Do 20 to 60 minutes of aerobic exercises 3 to 6 times per week, keeping your heart rate at 130 (low intensity) to 170 (high intensity) beats per minute to burn extra calories.</t>
  </si>
  <si>
    <t>Any changes in diet or training program should be made gradually in small steps to ensure optimal results and prevent injuries.</t>
  </si>
  <si>
    <t>Do your cardio first thing in the morning before your breakfast, or right after your weight training workout.</t>
  </si>
  <si>
    <t>Field C6:</t>
  </si>
  <si>
    <t>Field C8:</t>
  </si>
  <si>
    <t>If you don't have a reasonable estimate of your body fat % you should use the results in fields J5-J8, otherwise the results in fields H5-H8 are the most accurate.</t>
  </si>
  <si>
    <t>In Fields H6 and J6 you find estimates of your maintenance caloric level, which is the amount of calories you need to eat every day to maintain your bodyweigth.</t>
  </si>
  <si>
    <t>Field F7:</t>
  </si>
  <si>
    <t>fill in your preferred cut% to calculate how many calories you should eat if you want to lose bodyweigth. The result will be displayed in fields H7 and J7.</t>
  </si>
  <si>
    <t>Field F8:</t>
  </si>
  <si>
    <t>fill in your preferred bulk% to calculate how many calories you should eat if you want to gain bodyweigth. The result will be displayed in fields H8 and J8.</t>
  </si>
  <si>
    <t>Field G9:</t>
  </si>
  <si>
    <t>Field B10:</t>
  </si>
  <si>
    <t>Field B11:</t>
  </si>
  <si>
    <t>Field B12:</t>
  </si>
  <si>
    <t>potatoes, red</t>
  </si>
  <si>
    <t>aardappel, rood</t>
  </si>
  <si>
    <t>potatoes, white</t>
  </si>
  <si>
    <t>aardapple, wit</t>
  </si>
  <si>
    <t>amino acids, BCAA's</t>
  </si>
  <si>
    <t>Branched chain amino acids</t>
  </si>
  <si>
    <t>aminozuren, BCAA's</t>
  </si>
  <si>
    <t>amino acids, EAA's</t>
  </si>
  <si>
    <t>Essential amino acids</t>
  </si>
  <si>
    <t>aminozuren, EAA's</t>
  </si>
  <si>
    <t>eggplant (aubergine)</t>
  </si>
  <si>
    <t>blueberries</t>
  </si>
  <si>
    <t>blauwe bes (bosbes)</t>
  </si>
  <si>
    <t>collard</t>
  </si>
  <si>
    <t>boerenkool</t>
  </si>
  <si>
    <t>kale</t>
  </si>
  <si>
    <t>Brinta classic (whole grain wheat flour)</t>
  </si>
  <si>
    <t>champignons</t>
  </si>
  <si>
    <t>zucchini (courgette)</t>
  </si>
  <si>
    <t>creatine</t>
  </si>
  <si>
    <t>100% pure creatine monohydrate</t>
  </si>
  <si>
    <t>dextrose (glucose)</t>
  </si>
  <si>
    <t>raspberries</t>
  </si>
  <si>
    <t>frambozen</t>
  </si>
  <si>
    <t>cheese, gouda</t>
  </si>
  <si>
    <t>cantaloupe, melon</t>
  </si>
  <si>
    <t>kanteloep (wratmeloen)</t>
  </si>
  <si>
    <t>canola oil</t>
  </si>
  <si>
    <t>koolzaadolie</t>
  </si>
  <si>
    <t>lobster</t>
  </si>
  <si>
    <t>kreeft</t>
  </si>
  <si>
    <t>maltodextrin</t>
  </si>
  <si>
    <t>maltodextrine</t>
  </si>
  <si>
    <t>milk, 1.5% fat</t>
  </si>
  <si>
    <t>melk, halfvolle (1,5%)</t>
  </si>
  <si>
    <t>nectarine</t>
  </si>
  <si>
    <t>nectarine (perzik)</t>
  </si>
  <si>
    <t>okra</t>
  </si>
  <si>
    <t>pepper, yellow, sweet</t>
  </si>
  <si>
    <t>paprika, geel</t>
  </si>
  <si>
    <t>pepper, green, sweet</t>
  </si>
  <si>
    <t>paprika, groen</t>
  </si>
  <si>
    <t>pepper, red, sweet</t>
  </si>
  <si>
    <t>paprika, rood</t>
  </si>
  <si>
    <t>flatfish (sole, flounder)</t>
  </si>
  <si>
    <t>squash, summer</t>
  </si>
  <si>
    <t>haddock</t>
  </si>
  <si>
    <t>schelvis</t>
  </si>
  <si>
    <t>chicory (witlof)</t>
  </si>
  <si>
    <t>roughy, orange</t>
  </si>
  <si>
    <t>zaagbuikvis</t>
  </si>
  <si>
    <t>eieren</t>
  </si>
  <si>
    <t>eggs</t>
  </si>
  <si>
    <t>yam (zoete aardappel)</t>
  </si>
  <si>
    <t>fructose</t>
  </si>
  <si>
    <t>lactose</t>
  </si>
  <si>
    <t>sugar, table (sucrose)</t>
  </si>
  <si>
    <t>waxy maize starch</t>
  </si>
  <si>
    <t>vitargo</t>
  </si>
  <si>
    <t>suiker, tafel (sucrose)</t>
  </si>
  <si>
    <t>casein/milk, concentrate</t>
  </si>
  <si>
    <t>caseïne/melk, concentraat</t>
  </si>
  <si>
    <t>casein/milk, isolate</t>
  </si>
  <si>
    <t>caseïne/melk, isolaat</t>
  </si>
  <si>
    <t>whey, concentrate</t>
  </si>
  <si>
    <t>wei, concentraat</t>
  </si>
  <si>
    <t>whey, isolate</t>
  </si>
  <si>
    <t>wei, isolaat</t>
  </si>
  <si>
    <t>beans, kidney</t>
  </si>
  <si>
    <t>bonen, nierboon</t>
  </si>
  <si>
    <t>beans, snap, green</t>
  </si>
  <si>
    <t>beans, snap, yellow</t>
  </si>
  <si>
    <t>snijboon, geel</t>
  </si>
  <si>
    <t>rundsvlees, plakjes</t>
  </si>
  <si>
    <t>bread, multi-grain</t>
  </si>
  <si>
    <t>brood, meergranen</t>
  </si>
  <si>
    <t>bread, pita, white</t>
  </si>
  <si>
    <t>brood, pita, wit</t>
  </si>
  <si>
    <t>bread, pita, whole-wheat</t>
  </si>
  <si>
    <t>brood, pita, volkoren</t>
  </si>
  <si>
    <t>bread, white, toasted</t>
  </si>
  <si>
    <t>brood, wit, toost</t>
  </si>
  <si>
    <t>Brinta classic</t>
  </si>
  <si>
    <t>buckwheat flour</t>
  </si>
  <si>
    <t>boekweit meel</t>
  </si>
  <si>
    <t>carrot juice</t>
  </si>
  <si>
    <t>wortelsap</t>
  </si>
  <si>
    <t>kip, borst, plakjes</t>
  </si>
  <si>
    <t>chocolate, dark, 45-59% cacao</t>
  </si>
  <si>
    <t>chocolade, zwart, 45-59% cacao</t>
  </si>
  <si>
    <t>chocolate, dark, 60-69% cacao</t>
  </si>
  <si>
    <t>chocolade, zwart, 60-69% cacao</t>
  </si>
  <si>
    <t>chocolate, dark, 70-85% cacao</t>
  </si>
  <si>
    <t>chocolade, zwart, 70-85% cacao</t>
  </si>
  <si>
    <t>crab, canned</t>
  </si>
  <si>
    <t>krab, ingeblikt</t>
  </si>
  <si>
    <t>cuttlefish (squid, inkfish)</t>
  </si>
  <si>
    <t>fish oil, salmon</t>
  </si>
  <si>
    <t>visolie, zalm</t>
  </si>
  <si>
    <t>ham (pork), sliced</t>
  </si>
  <si>
    <t>ham (hesp), plakjes</t>
  </si>
  <si>
    <t>Kellogg's Special K chocolate (cereal)</t>
  </si>
  <si>
    <t>Kellogg's Special K chocolade</t>
  </si>
  <si>
    <t>lettuce, green</t>
  </si>
  <si>
    <t>sla, groen</t>
  </si>
  <si>
    <t>lettuce, red</t>
  </si>
  <si>
    <t>sla, rood</t>
  </si>
  <si>
    <t>mushrooms, white</t>
  </si>
  <si>
    <t>nachos chips (snack)</t>
  </si>
  <si>
    <t>nacho's chips (snack)</t>
  </si>
  <si>
    <t>pate de foie gras, goose</t>
  </si>
  <si>
    <t>foie gras, ganzenlever</t>
  </si>
  <si>
    <t>peanuts, roasted</t>
  </si>
  <si>
    <t>pinda's, gebrand</t>
  </si>
  <si>
    <t>pistachio nuts, roasted, salt</t>
  </si>
  <si>
    <t>pistache noten, gebrand, zout</t>
  </si>
  <si>
    <t>popcorn cakes</t>
  </si>
  <si>
    <t>popcorn koekjes</t>
  </si>
  <si>
    <t>soybeans, green</t>
  </si>
  <si>
    <t>sojabonen, groen</t>
  </si>
  <si>
    <t>soybeans, sprouted</t>
  </si>
  <si>
    <t>sojascheuten</t>
  </si>
  <si>
    <t>spaghetti, dry, enriched</t>
  </si>
  <si>
    <t>spaghetti, droog, verrijkt</t>
  </si>
  <si>
    <t>spinach, canned</t>
  </si>
  <si>
    <t>spinazie, ingeblikt</t>
  </si>
  <si>
    <t>squid, fried (inkfish, cuttlefish)</t>
  </si>
  <si>
    <t>inktvis, gefrituurd</t>
  </si>
  <si>
    <t>sugar, brown</t>
  </si>
  <si>
    <t>suiker, bruine</t>
  </si>
  <si>
    <t>sugar, powdered</t>
  </si>
  <si>
    <t>bloemsuiker</t>
  </si>
  <si>
    <t>tomatoes, canned</t>
  </si>
  <si>
    <t>tomaten, ingeblikt</t>
  </si>
  <si>
    <t>tomatoes, orange</t>
  </si>
  <si>
    <t>tomaten, oranje</t>
  </si>
  <si>
    <t>tomatoes, yellow</t>
  </si>
  <si>
    <t>tomaten, geel</t>
  </si>
  <si>
    <t>turkey, liver, raw</t>
  </si>
  <si>
    <t>kalkoen, lever, rauw</t>
  </si>
  <si>
    <t>Water (g)</t>
  </si>
  <si>
    <t>Fiber (g)</t>
  </si>
  <si>
    <t>Cholesterol (mg)</t>
  </si>
  <si>
    <t>Sugars (g)</t>
  </si>
  <si>
    <t>Saturated fat (g)</t>
  </si>
  <si>
    <t>Comments</t>
  </si>
  <si>
    <t>Translation product name</t>
  </si>
  <si>
    <t>Glycemic Index</t>
  </si>
  <si>
    <t>MonoUns fat (g)</t>
  </si>
  <si>
    <t>PolyUns fat (g)</t>
  </si>
  <si>
    <t>water</t>
  </si>
  <si>
    <t>Drink at least 2 to 3 liter water per day.</t>
  </si>
  <si>
    <t>This is the nutritional table used in the formulas in the "Diet Plan" tab.</t>
  </si>
  <si>
    <t>put cursor here</t>
  </si>
  <si>
    <t>Click here:</t>
  </si>
  <si>
    <t>Once downloaded you can copy the complete worksheet into this worksheet (tab "8000 More Products").</t>
  </si>
  <si>
    <t xml:space="preserve">  </t>
  </si>
  <si>
    <t>Target</t>
  </si>
  <si>
    <t>Product</t>
  </si>
  <si>
    <t>Kcal</t>
  </si>
  <si>
    <t>-</t>
  </si>
  <si>
    <t>grapefruit</t>
  </si>
  <si>
    <t>hotdog</t>
  </si>
  <si>
    <t>couscous</t>
  </si>
  <si>
    <t>broccoli</t>
  </si>
  <si>
    <t>gr</t>
  </si>
  <si>
    <t>orange juice</t>
  </si>
  <si>
    <t>pineapple</t>
  </si>
  <si>
    <t>olives</t>
  </si>
  <si>
    <t>apple juice</t>
  </si>
  <si>
    <t>Quantity</t>
  </si>
  <si>
    <t>Unit</t>
  </si>
  <si>
    <t>Time / Meal</t>
  </si>
  <si>
    <t>Total</t>
  </si>
  <si>
    <t>Energy %</t>
  </si>
  <si>
    <t>TOTAL%</t>
  </si>
  <si>
    <t>Activity level</t>
  </si>
  <si>
    <t>meals</t>
  </si>
  <si>
    <t>gram per</t>
  </si>
  <si>
    <t>TRUE-NATURAL-BODYBUILDING.COM</t>
  </si>
  <si>
    <t>Vit B-1</t>
  </si>
  <si>
    <t>Vit B-2</t>
  </si>
  <si>
    <t>Vit B-3</t>
  </si>
  <si>
    <t>Vit B-5</t>
  </si>
  <si>
    <t>Vit B-6</t>
  </si>
  <si>
    <t>Vit B-9</t>
  </si>
  <si>
    <t>Vit B-12</t>
  </si>
  <si>
    <t>Vit C</t>
  </si>
  <si>
    <t>Vit E</t>
  </si>
  <si>
    <t>Vit K</t>
  </si>
  <si>
    <t>Choline</t>
  </si>
  <si>
    <t>Calcium</t>
  </si>
  <si>
    <t>Copper</t>
  </si>
  <si>
    <t>Magnesium</t>
  </si>
  <si>
    <t>Manganese</t>
  </si>
  <si>
    <t>Phosphorus</t>
  </si>
  <si>
    <t>Potassium</t>
  </si>
  <si>
    <t>Selenium</t>
  </si>
  <si>
    <t>Sodium</t>
  </si>
  <si>
    <t>carrots</t>
  </si>
  <si>
    <t>grapefruit juice</t>
  </si>
  <si>
    <t>pineapple juice</t>
  </si>
  <si>
    <t>grape juice</t>
  </si>
  <si>
    <t>lemon juice</t>
  </si>
  <si>
    <t>cherries, sour</t>
  </si>
  <si>
    <t>cherries, sweet</t>
  </si>
  <si>
    <t>grapes</t>
  </si>
  <si>
    <t>kiwi fruit</t>
  </si>
  <si>
    <t>litchis</t>
  </si>
  <si>
    <t>peaches</t>
  </si>
  <si>
    <t>pears</t>
  </si>
  <si>
    <t>plums</t>
  </si>
  <si>
    <t>strawberries</t>
  </si>
  <si>
    <t>watermelon</t>
  </si>
  <si>
    <t>honeydew melon</t>
  </si>
  <si>
    <t>apricots, dried</t>
  </si>
  <si>
    <t>figs, dried</t>
  </si>
  <si>
    <t>peaches, dried</t>
  </si>
  <si>
    <t>plums, dried</t>
  </si>
  <si>
    <t>litchis, dried</t>
  </si>
  <si>
    <t>papayas</t>
  </si>
  <si>
    <t>almonds</t>
  </si>
  <si>
    <t>cashew nuts</t>
  </si>
  <si>
    <t>coconut</t>
  </si>
  <si>
    <t>chestnut</t>
  </si>
  <si>
    <t>walnuts</t>
  </si>
  <si>
    <t>pistachio nuts</t>
  </si>
  <si>
    <t>pecans (nuts)</t>
  </si>
  <si>
    <t>flaxseeds</t>
  </si>
  <si>
    <t>flaxseed oil</t>
  </si>
  <si>
    <t>olive oil</t>
  </si>
  <si>
    <t>soybean oil</t>
  </si>
  <si>
    <t>sunflower oil</t>
  </si>
  <si>
    <t>cottage cheese, 1% fat</t>
  </si>
  <si>
    <t>cottage cheese, nonfat</t>
  </si>
  <si>
    <t>cottage cheese, 2% fat</t>
  </si>
  <si>
    <t>mozarella cheese, fat</t>
  </si>
  <si>
    <t>mozarella cheese, low fat</t>
  </si>
  <si>
    <t>milk, 1% fat</t>
  </si>
  <si>
    <t>yogurt, fat</t>
  </si>
  <si>
    <t>yogurt, nonfat</t>
  </si>
  <si>
    <t>egg white</t>
  </si>
  <si>
    <t>egg yolk</t>
  </si>
  <si>
    <t>cottage cheese, fat</t>
  </si>
  <si>
    <t>milk, 2% fat</t>
  </si>
  <si>
    <t>asparagus</t>
  </si>
  <si>
    <t>beets</t>
  </si>
  <si>
    <t>shallots</t>
  </si>
  <si>
    <t>tomatoes</t>
  </si>
  <si>
    <t>spinach</t>
  </si>
  <si>
    <t>radishes</t>
  </si>
  <si>
    <t>pumpkin</t>
  </si>
  <si>
    <t>potato</t>
  </si>
  <si>
    <t>peas</t>
  </si>
  <si>
    <t>onions</t>
  </si>
  <si>
    <t>garlic</t>
  </si>
  <si>
    <t>cauliflower</t>
  </si>
  <si>
    <t>cabbage, savoy</t>
  </si>
  <si>
    <t>cabbage, red</t>
  </si>
  <si>
    <t>cabbage</t>
  </si>
  <si>
    <t>brussels sprouts</t>
  </si>
  <si>
    <t>beans, red (kidney)</t>
  </si>
  <si>
    <t>yam (sweet potato)</t>
  </si>
  <si>
    <t>soybeans</t>
  </si>
  <si>
    <t>cocoa powder</t>
  </si>
  <si>
    <t>honey</t>
  </si>
  <si>
    <t>popcorn, air-popped</t>
  </si>
  <si>
    <t>popcorn, oil-popped</t>
  </si>
  <si>
    <t>potato chips (snack)</t>
  </si>
  <si>
    <t>tortilla chips (snack)</t>
  </si>
  <si>
    <t>beef jerky (snack)</t>
  </si>
  <si>
    <t>rice cakes (snack)</t>
  </si>
  <si>
    <t>blood sausage</t>
  </si>
  <si>
    <t>liver sausage</t>
  </si>
  <si>
    <t>liver pate</t>
  </si>
  <si>
    <t>beef, sliced</t>
  </si>
  <si>
    <t>turkey ham, sliced</t>
  </si>
  <si>
    <t>chicken, leg meat</t>
  </si>
  <si>
    <t>chicken, breast meat</t>
  </si>
  <si>
    <t>goose, meat without skin</t>
  </si>
  <si>
    <t>turkey, leg meat</t>
  </si>
  <si>
    <t>turkey, breast meat</t>
  </si>
  <si>
    <t>ostrich, meat</t>
  </si>
  <si>
    <t>pork, leg (ham), lean</t>
  </si>
  <si>
    <t>beef, lean</t>
  </si>
  <si>
    <t>horse, lean</t>
  </si>
  <si>
    <t>veal, lean</t>
  </si>
  <si>
    <t>deer, lean</t>
  </si>
  <si>
    <t>lamb, lean</t>
  </si>
  <si>
    <t>noodles, eggs</t>
  </si>
  <si>
    <t>wheat</t>
  </si>
  <si>
    <t>wheat flour, whole-grain</t>
  </si>
  <si>
    <t>rice, white, short-grain</t>
  </si>
  <si>
    <t>rice, white, medium-grain</t>
  </si>
  <si>
    <t>rice, white, long-grain</t>
  </si>
  <si>
    <t>buckwheat</t>
  </si>
  <si>
    <t>oats</t>
  </si>
  <si>
    <t>rice, brown, long-grain</t>
  </si>
  <si>
    <t>lentils</t>
  </si>
  <si>
    <t>beans, black</t>
  </si>
  <si>
    <t>beans, pink</t>
  </si>
  <si>
    <t>beans, pinto</t>
  </si>
  <si>
    <t>beans, small white</t>
  </si>
  <si>
    <t>beans, yellow</t>
  </si>
  <si>
    <t>beans, white</t>
  </si>
  <si>
    <t>lima beans</t>
  </si>
  <si>
    <t>mungo beans</t>
  </si>
  <si>
    <t>shrimps</t>
  </si>
  <si>
    <t>crab</t>
  </si>
  <si>
    <t>frog legs</t>
  </si>
  <si>
    <t>herring</t>
  </si>
  <si>
    <t>mackerel</t>
  </si>
  <si>
    <t>salmon</t>
  </si>
  <si>
    <t>trout</t>
  </si>
  <si>
    <t>tuna, bluefin</t>
  </si>
  <si>
    <t>tuna, yellowfin</t>
  </si>
  <si>
    <t>swordfish</t>
  </si>
  <si>
    <t>tilapia fish</t>
  </si>
  <si>
    <t>whitefish</t>
  </si>
  <si>
    <t>mussels</t>
  </si>
  <si>
    <t>bread, raisin</t>
  </si>
  <si>
    <t>pancakes</t>
  </si>
  <si>
    <t>bread, oatmeal</t>
  </si>
  <si>
    <t>bread, wheat</t>
  </si>
  <si>
    <t>bread, white</t>
  </si>
  <si>
    <t>bread, whole-wheat</t>
  </si>
  <si>
    <t>brownies</t>
  </si>
  <si>
    <t>wafers, vanilla</t>
  </si>
  <si>
    <t>wafers, chocolate</t>
  </si>
  <si>
    <t>croissants, butter</t>
  </si>
  <si>
    <t>nachos with cheese</t>
  </si>
  <si>
    <t>cherries, sour, canned</t>
  </si>
  <si>
    <t>pineapple, canned</t>
  </si>
  <si>
    <t>tuna, canned in water</t>
  </si>
  <si>
    <t>french fries</t>
  </si>
  <si>
    <t>apples</t>
  </si>
  <si>
    <t>aubergine (eggplant)</t>
  </si>
  <si>
    <t>beans, white (navy)</t>
  </si>
  <si>
    <t>chicken, breast, sliced</t>
  </si>
  <si>
    <t>corn oil (maize oil)</t>
  </si>
  <si>
    <t>duck, meat without skin</t>
  </si>
  <si>
    <t>hazelnuts (filberts)</t>
  </si>
  <si>
    <t>chocolate, milk</t>
  </si>
  <si>
    <t>chocolate, white</t>
  </si>
  <si>
    <t>milk powder, nonfat, dry</t>
  </si>
  <si>
    <t>oranges</t>
  </si>
  <si>
    <t>quark, nonfat  (curd cheese, fromage frais)</t>
  </si>
  <si>
    <t>raisins, dried</t>
  </si>
  <si>
    <t>milk, nonfat (skimmed)</t>
  </si>
  <si>
    <t>squid (inkfish, cuttlefish)</t>
  </si>
  <si>
    <t>oats, fine powder</t>
  </si>
  <si>
    <t>apricots</t>
  </si>
  <si>
    <t>bananas</t>
  </si>
  <si>
    <t>chicken, liver</t>
  </si>
  <si>
    <t>corn (maize), raw</t>
  </si>
  <si>
    <t>corn (maize), dried</t>
  </si>
  <si>
    <t>duck, liver, raw</t>
  </si>
  <si>
    <t>goose, liver, raw</t>
  </si>
  <si>
    <t>macaroni, dry</t>
  </si>
  <si>
    <t>pasta, dry</t>
  </si>
  <si>
    <t>spaghetti, dry</t>
  </si>
  <si>
    <t>spaghetti, spinach, dry</t>
  </si>
  <si>
    <t>spaghetti, whole-wheat, dry</t>
  </si>
  <si>
    <t>milk, whole (3.25% fat)</t>
  </si>
  <si>
    <t>muesli, dried fruit and nuts</t>
  </si>
  <si>
    <t>peanut butter (&gt;90%)</t>
  </si>
  <si>
    <t>pork, bacon</t>
  </si>
  <si>
    <t>pork, lean loin</t>
  </si>
  <si>
    <t>chocolate-flavored hazelnut spread</t>
  </si>
  <si>
    <t>1 inch = 2.54 cm</t>
  </si>
  <si>
    <t>1 kg = 2.205 lb</t>
  </si>
  <si>
    <t>kcal per day</t>
  </si>
  <si>
    <t>Protein (g)</t>
  </si>
  <si>
    <t>Carbs (g)</t>
  </si>
  <si>
    <t>Fat (g)</t>
  </si>
  <si>
    <t>TOTAL gram:</t>
  </si>
  <si>
    <t>TOTAL Kcal:</t>
  </si>
  <si>
    <t>TARGET gram:</t>
  </si>
  <si>
    <t>DIFFERENCE  [ TOTAL - TARGET ]  gram:</t>
  </si>
  <si>
    <t>DIFFERENCE  [ TOTAL - TARGET ]  Kcal:</t>
  </si>
  <si>
    <t xml:space="preserve">Monounsaturated fatty acids: 72.96 g </t>
  </si>
  <si>
    <t>Cholesterol: 152 mg</t>
  </si>
  <si>
    <t>Great source of vitamin C</t>
  </si>
  <si>
    <t>Great source of vitamin A</t>
  </si>
  <si>
    <t>Great source of vitamine E</t>
  </si>
  <si>
    <t>Great source of carbohydrates</t>
  </si>
  <si>
    <t>Great protein snack. High in sodium.</t>
  </si>
  <si>
    <t>Great source of iron</t>
  </si>
  <si>
    <t>Great source of omega-3 fatty acids</t>
  </si>
  <si>
    <t>Great source of vitamin E</t>
  </si>
  <si>
    <t>Basal Metabolic Rate :</t>
  </si>
  <si>
    <t xml:space="preserve"> Fill in</t>
  </si>
  <si>
    <t xml:space="preserve">Mifflin - St. Jeor </t>
  </si>
  <si>
    <t xml:space="preserve"> - </t>
  </si>
  <si>
    <t>% of RDA</t>
  </si>
  <si>
    <t>Maintenance :</t>
  </si>
  <si>
    <t>Cut :</t>
  </si>
  <si>
    <t>Bulk :</t>
  </si>
  <si>
    <t>Age :</t>
  </si>
  <si>
    <t>Length (cm) :</t>
  </si>
  <si>
    <t>Body fat % :</t>
  </si>
  <si>
    <t>Activity level :</t>
  </si>
  <si>
    <t>Protein :</t>
  </si>
  <si>
    <t>Carbs :</t>
  </si>
  <si>
    <t>Fat :</t>
  </si>
  <si>
    <t>Learn everything you need to know to become big and muscular in the shortest possible time without using anabolic steroids.</t>
  </si>
  <si>
    <t>Nutrition</t>
  </si>
  <si>
    <t>Supplements</t>
  </si>
  <si>
    <t>Training</t>
  </si>
  <si>
    <t>Equipment</t>
  </si>
  <si>
    <t>Steroids</t>
  </si>
  <si>
    <t>Injuries</t>
  </si>
  <si>
    <t>Losing bodyfat</t>
  </si>
  <si>
    <t>Learn everything about how to optimize your nutrition for maximal muscle growth.</t>
  </si>
  <si>
    <t>Which supplements really work and how to use them.</t>
  </si>
  <si>
    <t>Proven training principles for fastest possible muscle growth.</t>
  </si>
  <si>
    <t>Which weight training equipment to use for optimal results.</t>
  </si>
  <si>
    <t>The truth about anabolic steroids and other doping products.</t>
  </si>
  <si>
    <t>How to prevent and recover from injuries.</t>
  </si>
  <si>
    <t xml:space="preserve"> </t>
  </si>
  <si>
    <t>About me</t>
  </si>
  <si>
    <t>True-Natural-Bodybuilding.com</t>
  </si>
  <si>
    <t>Everything about myself.</t>
  </si>
  <si>
    <t xml:space="preserve"> --------------- </t>
  </si>
  <si>
    <t xml:space="preserve">Reference : </t>
  </si>
  <si>
    <t>http://en.wikipedia.org/wiki/Dietary_Reference_Intake</t>
  </si>
  <si>
    <t>Vit D (IU)</t>
  </si>
  <si>
    <t>Vit A (IU)</t>
  </si>
  <si>
    <t>Iron</t>
  </si>
  <si>
    <t>Zinc</t>
  </si>
  <si>
    <t>TOTAL:</t>
  </si>
  <si>
    <t>Body Mass Index</t>
  </si>
  <si>
    <t>Metabolic Rate</t>
  </si>
  <si>
    <t>Harris - Benedict</t>
  </si>
  <si>
    <t>Katch - McArdle</t>
  </si>
  <si>
    <t>best method</t>
  </si>
  <si>
    <t>good method</t>
  </si>
  <si>
    <t>cucumber</t>
  </si>
  <si>
    <t>Contains lots of fructose</t>
  </si>
  <si>
    <t>High in glucose and fructose</t>
  </si>
  <si>
    <t>Great source of vitamins and minerals but also contains lots of sugar</t>
  </si>
  <si>
    <t>Great source of carbohydrates with low glycemic index</t>
  </si>
  <si>
    <t>Great source of carbohydrates with low glycemic index; great to add to your shake</t>
  </si>
  <si>
    <t>Contains lots of monounsaturated fatty acids</t>
  </si>
  <si>
    <t>Fast absorbing source of protein (2 hours)</t>
  </si>
  <si>
    <t>Slow absorbing source of protein (7 hours)</t>
  </si>
  <si>
    <t>Contains lots of vitamins and minerals</t>
  </si>
  <si>
    <t>amandelen</t>
  </si>
  <si>
    <t>appelsap</t>
  </si>
  <si>
    <t>appelen</t>
  </si>
  <si>
    <t>abrikozen</t>
  </si>
  <si>
    <t>abrikozen, gedroogd</t>
  </si>
  <si>
    <t>asperge</t>
  </si>
  <si>
    <t>aubergine</t>
  </si>
  <si>
    <t>bananen</t>
  </si>
  <si>
    <t>gerst</t>
  </si>
  <si>
    <t>bonen, zwart</t>
  </si>
  <si>
    <t>bonen, roze</t>
  </si>
  <si>
    <t>bonen, gevlekt</t>
  </si>
  <si>
    <t>bonen, rood (nierboon)</t>
  </si>
  <si>
    <t>bonen, klein, wit</t>
  </si>
  <si>
    <t>snijboon, groen</t>
  </si>
  <si>
    <t>bonen, wit</t>
  </si>
  <si>
    <t>bonen, wit (navy)</t>
  </si>
  <si>
    <t>bonen, geel</t>
  </si>
  <si>
    <t>beef jerkey (snack)</t>
  </si>
  <si>
    <t>rundsvlees, mager</t>
  </si>
  <si>
    <t>bieten</t>
  </si>
  <si>
    <t>bloedworst</t>
  </si>
  <si>
    <t>brood, haver</t>
  </si>
  <si>
    <t>brood, rozijnen</t>
  </si>
  <si>
    <t>brood, rogge</t>
  </si>
  <si>
    <t>brood, tarwe</t>
  </si>
  <si>
    <t>brood, wit</t>
  </si>
  <si>
    <t>brood, volkoren</t>
  </si>
  <si>
    <t>spruitjes</t>
  </si>
  <si>
    <t>boekweit</t>
  </si>
  <si>
    <t>kool</t>
  </si>
  <si>
    <t>kool, rood</t>
  </si>
  <si>
    <t>kool, savooie</t>
  </si>
  <si>
    <t>wortelen</t>
  </si>
  <si>
    <t>cashewnoten</t>
  </si>
  <si>
    <t>bloemkool</t>
  </si>
  <si>
    <t>krieken</t>
  </si>
  <si>
    <t>krieken, ingeblikt</t>
  </si>
  <si>
    <t>kersen</t>
  </si>
  <si>
    <t>kastanje</t>
  </si>
  <si>
    <t>kip, borst</t>
  </si>
  <si>
    <t>kip, bil</t>
  </si>
  <si>
    <t>kip, lever</t>
  </si>
  <si>
    <t>witloof</t>
  </si>
  <si>
    <t>chocolade, bruin</t>
  </si>
  <si>
    <t>chocolade, wit</t>
  </si>
  <si>
    <t>chocopasta met hazelnoten</t>
  </si>
  <si>
    <t>cacaopoeder</t>
  </si>
  <si>
    <t>kokosnoot</t>
  </si>
  <si>
    <t>kabeljauw</t>
  </si>
  <si>
    <t>maïs, droog</t>
  </si>
  <si>
    <t>maïs, rauw</t>
  </si>
  <si>
    <t>maïsolie</t>
  </si>
  <si>
    <t>cottage cheese, 1% vet</t>
  </si>
  <si>
    <t>cottage cheese, 2% vet</t>
  </si>
  <si>
    <t>cottage cheese, vet</t>
  </si>
  <si>
    <t>cottage cheese, mager</t>
  </si>
  <si>
    <t>courgette</t>
  </si>
  <si>
    <t>kouskous</t>
  </si>
  <si>
    <t>krab</t>
  </si>
  <si>
    <t>croissanten, boter</t>
  </si>
  <si>
    <t>komkommer</t>
  </si>
  <si>
    <t>hert, mager</t>
  </si>
  <si>
    <t>eend, lever, rauw</t>
  </si>
  <si>
    <t>eend, vlees zonder vel</t>
  </si>
  <si>
    <t>eiwit</t>
  </si>
  <si>
    <t>eierdooier</t>
  </si>
  <si>
    <t>vijgen, droog</t>
  </si>
  <si>
    <t>platvis</t>
  </si>
  <si>
    <t>lijnzaadolie</t>
  </si>
  <si>
    <t>lijnzaad</t>
  </si>
  <si>
    <t>frieten</t>
  </si>
  <si>
    <t>kikkerbilletjes</t>
  </si>
  <si>
    <t>look</t>
  </si>
  <si>
    <t>gans, lever, rauw</t>
  </si>
  <si>
    <t>gans, vlees zonder vel</t>
  </si>
  <si>
    <t>kaas, gouda</t>
  </si>
  <si>
    <t>druivensap</t>
  </si>
  <si>
    <t>pompelmoes</t>
  </si>
  <si>
    <t>pompelmoessap</t>
  </si>
  <si>
    <t>druiven</t>
  </si>
  <si>
    <t>heilbot</t>
  </si>
  <si>
    <t>hazelnoten</t>
  </si>
  <si>
    <t>haring</t>
  </si>
  <si>
    <t>honing</t>
  </si>
  <si>
    <t>honingmeloen</t>
  </si>
  <si>
    <t>paardevlees, mager</t>
  </si>
  <si>
    <t>Kellogg's Special K</t>
  </si>
  <si>
    <t>Kellogg's Special K rode bessen</t>
  </si>
  <si>
    <t>kiwi</t>
  </si>
  <si>
    <t>lamsvlees, mager</t>
  </si>
  <si>
    <t>citroensap</t>
  </si>
  <si>
    <t>linzen</t>
  </si>
  <si>
    <t>limaboon</t>
  </si>
  <si>
    <t>lychees</t>
  </si>
  <si>
    <t>lychees , gedroogd</t>
  </si>
  <si>
    <t>leverpastei</t>
  </si>
  <si>
    <t>leverworst</t>
  </si>
  <si>
    <t>macaroni, droog</t>
  </si>
  <si>
    <t>makreel</t>
  </si>
  <si>
    <t>melkpoeder, mager, droog</t>
  </si>
  <si>
    <t>melk, 1% vet</t>
  </si>
  <si>
    <t>melk, 2% vet</t>
  </si>
  <si>
    <t>melk, mager</t>
  </si>
  <si>
    <t>melk, volle</t>
  </si>
  <si>
    <t>gierst</t>
  </si>
  <si>
    <t>mozarella kaas, vet</t>
  </si>
  <si>
    <t>mozarella kaas, mager</t>
  </si>
  <si>
    <t>muesli, gedroogd fruit en noten</t>
  </si>
  <si>
    <t xml:space="preserve">mungboon </t>
  </si>
  <si>
    <t>mosselen</t>
  </si>
  <si>
    <t>nachos met kaas</t>
  </si>
  <si>
    <t>noedels, eieren</t>
  </si>
  <si>
    <t>haver</t>
  </si>
  <si>
    <t>haver, fijn poeder</t>
  </si>
  <si>
    <t>olijfolie</t>
  </si>
  <si>
    <t>olijven</t>
  </si>
  <si>
    <t>uien</t>
  </si>
  <si>
    <t>sinaasappelsap</t>
  </si>
  <si>
    <t>sinaasappelen</t>
  </si>
  <si>
    <t>struisvogelvlees</t>
  </si>
  <si>
    <t>pannekoeken</t>
  </si>
  <si>
    <t>papaja's</t>
  </si>
  <si>
    <t>pasta, droog</t>
  </si>
  <si>
    <t>perziken</t>
  </si>
  <si>
    <t>perziken, gedroogd</t>
  </si>
  <si>
    <t>pindakaas (&gt; 90%)</t>
  </si>
  <si>
    <t>peren</t>
  </si>
  <si>
    <t>erwten</t>
  </si>
  <si>
    <t>pecannoten</t>
  </si>
  <si>
    <t>augurk</t>
  </si>
  <si>
    <t>ananas</t>
  </si>
  <si>
    <t>ananassap</t>
  </si>
  <si>
    <t>ananas, ingeblikt</t>
  </si>
  <si>
    <t>pistache noten</t>
  </si>
  <si>
    <t>pruimen</t>
  </si>
  <si>
    <t>pruimen, gedroogd</t>
  </si>
  <si>
    <t>koolvis</t>
  </si>
  <si>
    <t>popcorn, lucht-gepopt</t>
  </si>
  <si>
    <t>popcorn, olie-gepopt</t>
  </si>
  <si>
    <t>varkensvlees, spek</t>
  </si>
  <si>
    <t>varkens, lendestuk, mager</t>
  </si>
  <si>
    <t>varkens, ham, mager</t>
  </si>
  <si>
    <t>aardappel</t>
  </si>
  <si>
    <t>aardappel chips (snack)</t>
  </si>
  <si>
    <t>pompoen</t>
  </si>
  <si>
    <t>kwark, mager</t>
  </si>
  <si>
    <t>radijzen</t>
  </si>
  <si>
    <t>rozijnen, gedroogd</t>
  </si>
  <si>
    <t>rijstkoekjes (snack)</t>
  </si>
  <si>
    <t>rijst, bruin, lange korrel</t>
  </si>
  <si>
    <t>rijst, wit, lange korrel</t>
  </si>
  <si>
    <t>rijst, wit, medium korrel</t>
  </si>
  <si>
    <t>rijst, wit, korte korrel</t>
  </si>
  <si>
    <t>rogge</t>
  </si>
  <si>
    <t>zalm</t>
  </si>
  <si>
    <t>sjalotten</t>
  </si>
  <si>
    <t>garnalen</t>
  </si>
  <si>
    <t>sojaolie</t>
  </si>
  <si>
    <t>sojabonen</t>
  </si>
  <si>
    <t>spaghetti, droog</t>
  </si>
  <si>
    <t>spaghetti, groen, droog</t>
  </si>
  <si>
    <t>spaghetti, volkoren, droog</t>
  </si>
  <si>
    <t>spinazie</t>
  </si>
  <si>
    <t>inktvis</t>
  </si>
  <si>
    <t>aardbeien</t>
  </si>
  <si>
    <t>zonnebloemolie</t>
  </si>
  <si>
    <t>zwaardvis</t>
  </si>
  <si>
    <t>tilapiavis</t>
  </si>
  <si>
    <t>tomaten</t>
  </si>
  <si>
    <t>forel</t>
  </si>
  <si>
    <t>tonijn, blauwvin</t>
  </si>
  <si>
    <t>tonijn, blik in eigen nat</t>
  </si>
  <si>
    <t>tonijn, geelvin</t>
  </si>
  <si>
    <t>kalkoen, ham, plakjes</t>
  </si>
  <si>
    <t>kalkoen, borst</t>
  </si>
  <si>
    <t>kalkoen, bil</t>
  </si>
  <si>
    <t>rapen</t>
  </si>
  <si>
    <t>kalfsvlees, mager</t>
  </si>
  <si>
    <t>wafels, chocolade</t>
  </si>
  <si>
    <t>wafels, vanille</t>
  </si>
  <si>
    <t>okkernoten</t>
  </si>
  <si>
    <t>watermeloen</t>
  </si>
  <si>
    <t>tarwe</t>
  </si>
  <si>
    <t>tarwemeel, volkoren</t>
  </si>
  <si>
    <t>witvis</t>
  </si>
  <si>
    <t>yoghurt, vet</t>
  </si>
  <si>
    <t>yoghurt, mager</t>
  </si>
  <si>
    <t>barley</t>
  </si>
  <si>
    <t>bread, rye</t>
  </si>
  <si>
    <t>cod</t>
  </si>
  <si>
    <t>halibut</t>
  </si>
  <si>
    <t>Kellogg's Special K (cereal)</t>
  </si>
  <si>
    <t>Kellogg's Special K red berries (cereal)</t>
  </si>
  <si>
    <t>millet</t>
  </si>
  <si>
    <t>pickled cucumber</t>
  </si>
  <si>
    <t>pollock</t>
  </si>
  <si>
    <t>rye</t>
  </si>
  <si>
    <t>turnips</t>
  </si>
  <si>
    <t>How to use this Excel sheet</t>
  </si>
  <si>
    <t>Some fields require special attention:</t>
  </si>
  <si>
    <t>Based on your gender, age, length, bodyweight, body fat % and activity level your daily caloric need is calculated according to 3 different methods. The results are displayed in colums H, J and L.</t>
  </si>
  <si>
    <t>An efficient diet to gain weight (bulk) should contain between 10 and 30% more calories than your maintenance level.</t>
  </si>
  <si>
    <t>Field C9:</t>
  </si>
  <si>
    <t>fill in the number of meals you will eat per day.</t>
  </si>
  <si>
    <t>fill in which percentage of your total calorie intake should come from carbohydrates (50-55% recommended).</t>
  </si>
  <si>
    <t>fill in which percentage of your total calorie intake should come from fat (15-20% recommended).</t>
  </si>
  <si>
    <t>How to build an efficient diet plan to lose body fat and/or gain muscle mass</t>
  </si>
  <si>
    <t>Glycemic Load</t>
  </si>
  <si>
    <t>Cholesterol: 615 mg per 100 g</t>
  </si>
  <si>
    <t>Cholesterol: 420 mg per 100 g</t>
  </si>
  <si>
    <t>Glycemic Index: 47 (boiled)</t>
  </si>
  <si>
    <t>Glycemic Index: 42 (boiled)</t>
  </si>
  <si>
    <t>sugars of total carbs</t>
  </si>
  <si>
    <t xml:space="preserve"> sex</t>
  </si>
  <si>
    <t xml:space="preserve"> years</t>
  </si>
  <si>
    <t xml:space="preserve"> cm       =</t>
  </si>
  <si>
    <t xml:space="preserve"> kg        =</t>
  </si>
  <si>
    <t xml:space="preserve"> %</t>
  </si>
  <si>
    <t xml:space="preserve"> cm</t>
  </si>
  <si>
    <t xml:space="preserve"> kg</t>
  </si>
  <si>
    <t xml:space="preserve"> activity</t>
  </si>
  <si>
    <t xml:space="preserve"> kcal</t>
  </si>
  <si>
    <r>
      <t>kg/m</t>
    </r>
    <r>
      <rPr>
        <vertAlign val="superscript"/>
        <sz val="10"/>
        <rFont val="Arial"/>
        <family val="2"/>
      </rPr>
      <t>2</t>
    </r>
  </si>
  <si>
    <r>
      <t xml:space="preserve"> kg/m</t>
    </r>
    <r>
      <rPr>
        <vertAlign val="superscript"/>
        <sz val="10"/>
        <rFont val="Arial"/>
        <family val="2"/>
      </rPr>
      <t>2</t>
    </r>
  </si>
  <si>
    <r>
      <t xml:space="preserve"> kg/m</t>
    </r>
    <r>
      <rPr>
        <vertAlign val="superscript"/>
        <sz val="10"/>
        <rFont val="Arial"/>
        <family val="2"/>
      </rPr>
      <t>2</t>
    </r>
    <r>
      <rPr>
        <sz val="10"/>
        <rFont val="Arial"/>
        <family val="2"/>
      </rPr>
      <t/>
    </r>
  </si>
  <si>
    <t>Body Mass Index =</t>
  </si>
  <si>
    <t>Lean Body Mass Index =</t>
  </si>
  <si>
    <t>% of TOTAL Kcal:</t>
  </si>
  <si>
    <t xml:space="preserve"> Kcal</t>
  </si>
  <si>
    <t>Protein</t>
  </si>
  <si>
    <t>Carbs</t>
  </si>
  <si>
    <t>Fat</t>
  </si>
  <si>
    <t>% of Daily Required Amount</t>
  </si>
  <si>
    <t>The file is about 6 MB big and may take a couple of minutes to download.</t>
  </si>
  <si>
    <t>Download complete list of 8000 food products.</t>
  </si>
  <si>
    <t>You can download the complete list of food products for FREE.</t>
  </si>
  <si>
    <t>not so good method</t>
  </si>
  <si>
    <t>This is a printable result page of the full excel workbook. You can easily copy it into another workbook (copy/paste/paste-special-values).</t>
  </si>
  <si>
    <r>
      <t>You can add additional products yourself in the tab "</t>
    </r>
    <r>
      <rPr>
        <b/>
        <sz val="10"/>
        <rFont val="Arial"/>
        <family val="2"/>
      </rPr>
      <t>Nutrition Table</t>
    </r>
    <r>
      <rPr>
        <sz val="10"/>
        <rFont val="Arial"/>
        <family val="2"/>
      </rPr>
      <t>". The data can be found in the tab "</t>
    </r>
    <r>
      <rPr>
        <b/>
        <sz val="10"/>
        <rFont val="Arial"/>
        <family val="2"/>
      </rPr>
      <t>8000 More Products</t>
    </r>
    <r>
      <rPr>
        <sz val="10"/>
        <rFont val="Arial"/>
        <family val="2"/>
      </rPr>
      <t>".</t>
    </r>
  </si>
  <si>
    <t>For working conveniently with this large excel sheet it is recommended to go to Excel's full screen mode (View - Full Screen).</t>
  </si>
  <si>
    <t xml:space="preserve">       Katch - McArdle</t>
  </si>
  <si>
    <t xml:space="preserve">    uses lean body mass</t>
  </si>
  <si>
    <t xml:space="preserve">          best method</t>
  </si>
  <si>
    <t xml:space="preserve">    grams per meal</t>
  </si>
  <si>
    <t xml:space="preserve">        grams per day</t>
  </si>
  <si>
    <t xml:space="preserve">              Energy</t>
  </si>
  <si>
    <t>Download the latest version</t>
  </si>
  <si>
    <t>uses age</t>
  </si>
  <si>
    <t>Insert new products only above this row with "Insert Row".</t>
  </si>
  <si>
    <t>More products can be added with the "Insert Row"functionality.</t>
  </si>
  <si>
    <t>sweet potato</t>
  </si>
  <si>
    <t>zoete aardappel</t>
  </si>
  <si>
    <r>
      <t xml:space="preserve">zzz </t>
    </r>
    <r>
      <rPr>
        <b/>
        <sz val="10"/>
        <color indexed="10"/>
        <rFont val="Arial"/>
        <family val="2"/>
      </rPr>
      <t>Select a row above, in the white area, and do "Insert Row".</t>
    </r>
  </si>
  <si>
    <r>
      <t xml:space="preserve">zz </t>
    </r>
    <r>
      <rPr>
        <b/>
        <sz val="10"/>
        <color indexed="10"/>
        <rFont val="Arial"/>
        <family val="2"/>
      </rPr>
      <t>Insert new products only above this row!</t>
    </r>
  </si>
  <si>
    <t>(value between 1.2 and 1.9)</t>
  </si>
  <si>
    <t>Drink at least 2 to 3 liters of water per day. Drink more if you sweat a lot (warm weather, fysically very active, etc.)</t>
  </si>
  <si>
    <t>Please read the tab "How To - Manual" before using this excel sheet.</t>
  </si>
  <si>
    <t>Choose from 8000 more foods to add to the "Nutrition Table" tab of this excel sheet.</t>
  </si>
  <si>
    <t>zz Insert new products only above this row!</t>
  </si>
  <si>
    <t>uses body fat %</t>
  </si>
  <si>
    <t>Maintenance</t>
  </si>
  <si>
    <t>Cut</t>
  </si>
  <si>
    <t>Bulk</t>
  </si>
  <si>
    <t>this is your target daily calorie intake which is one of the values calculated in fileds H6-H8 or J6-J8.</t>
  </si>
  <si>
    <t>You can change the value in C9 by filling in fields C2-C8, by adjusting the values in F7 and F8, and by picking the right value in drop down list B9.</t>
  </si>
  <si>
    <t>C6 should be left empty of filled with "?" if you don't know your body fat percentage correctly.</t>
  </si>
  <si>
    <t>If you want to lose weight (cut) you should eat less calories, and if you want to gain weigth (bulk) you should eat more calories than your maintenance level.</t>
  </si>
  <si>
    <t>broccoli, cabbage, carrots, cauliflower, cherries ,chicory, cucumber, eggplant, grapefruit, grapes, kale, kiwi fruit, lentils, lettuce, mushrooms, nectarine, onions, oranges, papayas, pears,</t>
  </si>
  <si>
    <t>peas, pepper, pineapple, plums, radishes, shallots, spinach, sprouts, strawberries, tomatoes and zucchini.</t>
  </si>
  <si>
    <r>
      <t>Each meal should contain some</t>
    </r>
    <r>
      <rPr>
        <sz val="10"/>
        <rFont val="Arial"/>
        <family val="2"/>
      </rPr>
      <t xml:space="preserve"> </t>
    </r>
    <r>
      <rPr>
        <u/>
        <sz val="10"/>
        <rFont val="Arial"/>
        <family val="2"/>
      </rPr>
      <t>vegetables, legumes or fresh fruits</t>
    </r>
    <r>
      <rPr>
        <sz val="10"/>
        <rFont val="Arial"/>
        <family val="2"/>
      </rPr>
      <t xml:space="preserve"> which are high in fiber, vitamines and minerals such as apples, apricots, asparagus, bananas, beans, beets, blueberries,</t>
    </r>
  </si>
  <si>
    <r>
      <t xml:space="preserve">Each meal should contain some </t>
    </r>
    <r>
      <rPr>
        <u/>
        <sz val="10"/>
        <rFont val="Arial"/>
        <family val="2"/>
      </rPr>
      <t>starchy carbohydrate foods</t>
    </r>
    <r>
      <rPr>
        <sz val="10"/>
        <rFont val="Arial"/>
        <family val="2"/>
      </rPr>
      <t xml:space="preserve"> such as whole-grain bread, brown rice, potatoes, yams, pasta, oats, couscous, sweet potato and cereals.</t>
    </r>
  </si>
  <si>
    <r>
      <t xml:space="preserve">Each meal should contain some </t>
    </r>
    <r>
      <rPr>
        <u/>
        <sz val="10"/>
        <rFont val="Arial"/>
        <family val="2"/>
      </rPr>
      <t>lean protein products</t>
    </r>
    <r>
      <rPr>
        <sz val="10"/>
        <rFont val="Arial"/>
        <family val="2"/>
      </rPr>
      <t xml:space="preserve"> (preferably from animal origin) such as chicken or turkey breast, egg whites, non-fat milk, non-fat cheese and yogurt, low-fat meat and fish.</t>
    </r>
  </si>
  <si>
    <r>
      <t xml:space="preserve">Each meal should contain a small amount of fats, mainly </t>
    </r>
    <r>
      <rPr>
        <u/>
        <sz val="10"/>
        <rFont val="Arial"/>
        <family val="2"/>
      </rPr>
      <t>unsaturated fats from fish or vegetable origin</t>
    </r>
    <r>
      <rPr>
        <sz val="10"/>
        <rFont val="Arial"/>
        <family val="2"/>
      </rPr>
      <t xml:space="preserve"> such as nuts, olives, olive oil, sunflower oil, flaxseed oil. A couple of egg yolks are also okay.</t>
    </r>
  </si>
  <si>
    <t>Fresh, natural, unprocessed products (e.g. apples, tomatoes, steak, milk, potatos) are always better than processed food (e.g. apple pie, ketchup, sausages, ice cream, french fries, sugar or HFCS).</t>
  </si>
  <si>
    <r>
      <t>As explained above fill in the yellow fields of the tab "</t>
    </r>
    <r>
      <rPr>
        <b/>
        <sz val="10"/>
        <rFont val="Arial"/>
        <family val="2"/>
      </rPr>
      <t>Diet Plan</t>
    </r>
    <r>
      <rPr>
        <sz val="10"/>
        <rFont val="Arial"/>
        <family val="2"/>
      </rPr>
      <t xml:space="preserve">" to obtain in </t>
    </r>
    <r>
      <rPr>
        <b/>
        <sz val="10"/>
        <rFont val="Arial"/>
        <family val="2"/>
      </rPr>
      <t>Field C9</t>
    </r>
    <r>
      <rPr>
        <sz val="10"/>
        <rFont val="Arial"/>
        <family val="2"/>
      </rPr>
      <t xml:space="preserve"> the right amount of calories that you need to eat daily to reach your goal.</t>
    </r>
  </si>
  <si>
    <t>Choose foods that contain lots of fiber, vitamins and minerals and have a rather low glycemic index. Avoid sugar (sucrose), high-fructose corn syrup (HFCS), alcohol, saturated fat and cholesterol.</t>
  </si>
  <si>
    <t>© Copyright 2008 True-Natural-Bodybuilding.com. All content is copyright protected.</t>
  </si>
  <si>
    <t xml:space="preserve">               Mifflin - St. Jeor </t>
  </si>
  <si>
    <t xml:space="preserve">                 good method</t>
  </si>
  <si>
    <t xml:space="preserve"> =  Intense weight training program / sports 4-5 days per week</t>
  </si>
  <si>
    <t xml:space="preserve"> =  Sedentary: little or no excercise and desk job</t>
  </si>
  <si>
    <t xml:space="preserve"> =  Lightly active: light exercise / sports 1-3 days per week</t>
  </si>
  <si>
    <t xml:space="preserve"> =  Moderately active: moderate exercise / sports 3-5 days per week</t>
  </si>
  <si>
    <t xml:space="preserve"> =  Very active: intense exercise / sports 6-7 days per week</t>
  </si>
  <si>
    <t>Lean body mass (kg) :</t>
  </si>
  <si>
    <t>male</t>
  </si>
  <si>
    <t>Gender (male / female) :</t>
  </si>
  <si>
    <t>Bodyweight (kg) :</t>
  </si>
  <si>
    <t xml:space="preserve"> =  Extra active: long and hard daily exercise / daily sports plus physical labor</t>
  </si>
  <si>
    <r>
      <t xml:space="preserve">% of Recommended Daily Intake </t>
    </r>
    <r>
      <rPr>
        <sz val="10"/>
        <rFont val="Arial"/>
        <family val="2"/>
      </rPr>
      <t>(red means your vitamin-mineral intake is too low ; your target value is 100%)</t>
    </r>
    <r>
      <rPr>
        <b/>
        <sz val="10"/>
        <rFont val="Arial"/>
        <family val="2"/>
      </rPr>
      <t xml:space="preserve"> :</t>
    </r>
  </si>
  <si>
    <t>Tolerable Upper Intake Levels (daily vitamin-mineral intake in mcg) :</t>
  </si>
  <si>
    <t>Recommended Dietary Allowances for a 2500 kcal diet (vitamin-mineral intake in mcg) :</t>
  </si>
  <si>
    <t>but when you have been counting your calories and monitoring your sports activities and physical labor for a while you will be able to do it more accurately.</t>
  </si>
  <si>
    <t>fill in your personal activity factor as explained in Field N1. Estimating your activity level (somewhere between 1.2 and 1.9) might be a bit tricky in the beginning,</t>
  </si>
  <si>
    <t>Recommended daily intake for your kcals (vitamins-minerals in mcg):</t>
  </si>
  <si>
    <r>
      <t xml:space="preserve">% of Upper Safety Limit </t>
    </r>
    <r>
      <rPr>
        <sz val="10"/>
        <rFont val="Arial"/>
        <family val="2"/>
      </rPr>
      <t>(red means your vitamin-mineral intake is too high)</t>
    </r>
    <r>
      <rPr>
        <b/>
        <sz val="10"/>
        <rFont val="Arial"/>
        <family val="2"/>
      </rPr>
      <t xml:space="preserve"> :</t>
    </r>
  </si>
  <si>
    <t xml:space="preserve"> lbs</t>
  </si>
  <si>
    <t>To download the latest version of this Excel file visit my website:</t>
  </si>
  <si>
    <t>Flash Video (.swf)</t>
  </si>
  <si>
    <t>Windows Media Video (.wmv)</t>
  </si>
  <si>
    <r>
      <t xml:space="preserve">Before using this excel workbook, please read this page and  </t>
    </r>
    <r>
      <rPr>
        <b/>
        <sz val="10"/>
        <color indexed="10"/>
        <rFont val="Arial"/>
        <family val="2"/>
      </rPr>
      <t>watch the DEMO VIDEO:</t>
    </r>
  </si>
  <si>
    <t>Demo video:</t>
  </si>
  <si>
    <t xml:space="preserve"> is a value between 1.2 and 1.9 used to caluclate your maintenance calorie level (maintenance = BMR x activity level).</t>
  </si>
  <si>
    <t>The data for 8000 products can be found in tab "8000 More Products".</t>
  </si>
  <si>
    <t>Warning: people on drugs (caffeine, ephedrine, thyroid hormones, steroids, DNP, etc.) may have values up to twice as high as indicated below.</t>
  </si>
  <si>
    <t>Price</t>
  </si>
  <si>
    <t>crispbread, fiber (Wasa)</t>
  </si>
  <si>
    <t>knackebrod, vezelrijk (Wasa)</t>
  </si>
  <si>
    <t>crispbread, rye (Euroshopper)</t>
  </si>
  <si>
    <t>knackebrod, rogge (Euroshopper)</t>
  </si>
  <si>
    <t>chickpeas</t>
  </si>
  <si>
    <t>kikkererwten</t>
  </si>
  <si>
    <t>Quadriceps:</t>
  </si>
  <si>
    <t>squat or hack squat</t>
  </si>
  <si>
    <t xml:space="preserve"> 4 x </t>
  </si>
  <si>
    <t xml:space="preserve"> 8 - 12 </t>
  </si>
  <si>
    <t>leg press</t>
  </si>
  <si>
    <t>leg extension</t>
  </si>
  <si>
    <t>Inner thighs:</t>
  </si>
  <si>
    <t>thigh adductor</t>
  </si>
  <si>
    <t>Glutes:</t>
  </si>
  <si>
    <t>thigh abductor</t>
  </si>
  <si>
    <t>Hamstrings:</t>
  </si>
  <si>
    <t>lying leg curls</t>
  </si>
  <si>
    <t>seated leg curls</t>
  </si>
  <si>
    <t>standing leg curls</t>
  </si>
  <si>
    <t>Lower back:</t>
  </si>
  <si>
    <t>hyperextension</t>
  </si>
  <si>
    <t>Calves:</t>
  </si>
  <si>
    <t>standing calf raise</t>
  </si>
  <si>
    <t>seated calf raise</t>
  </si>
  <si>
    <t>Chest:</t>
  </si>
  <si>
    <t>flat bench press or flyes</t>
  </si>
  <si>
    <t>incline bench press or flyes</t>
  </si>
  <si>
    <t>decline bench press or flyes</t>
  </si>
  <si>
    <t>cable crossovers or pec deck</t>
  </si>
  <si>
    <t>Abdominals:</t>
  </si>
  <si>
    <t>hanging leg raises</t>
  </si>
  <si>
    <t>(weighted) crunches</t>
  </si>
  <si>
    <t>Shoulders:</t>
  </si>
  <si>
    <t>barbell or dumbbell press</t>
  </si>
  <si>
    <t>dumbbell lateral or front raises</t>
  </si>
  <si>
    <t>bent-over lateral raises</t>
  </si>
  <si>
    <t>Trapezius:</t>
  </si>
  <si>
    <t>upright row or shrugs</t>
  </si>
  <si>
    <t>Triceps:</t>
  </si>
  <si>
    <t>standing dumbbell triceps extension</t>
  </si>
  <si>
    <t>narrow grip barbell press</t>
  </si>
  <si>
    <t>cable pushdown or dips</t>
  </si>
  <si>
    <t>Upper back:</t>
  </si>
  <si>
    <t>wide-grip pulldown</t>
  </si>
  <si>
    <t>mid-grip pulldown 
or one-arm dumbbell row</t>
  </si>
  <si>
    <t>(lying) T-bar row</t>
  </si>
  <si>
    <t>Biceps:</t>
  </si>
  <si>
    <t>one-arm standing dumbbell curl 
or seated concentration curl</t>
  </si>
  <si>
    <t>seated incline dumbbell curl 
or standing EZ barbell curl</t>
  </si>
  <si>
    <t>Forearms:</t>
  </si>
  <si>
    <t>palms-down barbell wrist curls</t>
  </si>
  <si>
    <t>Reps</t>
  </si>
  <si>
    <t>Sets</t>
  </si>
  <si>
    <t>Exercises</t>
  </si>
  <si>
    <t>Muscles</t>
  </si>
  <si>
    <t>True Natural BodyBuilding Training Routine</t>
  </si>
  <si>
    <t>True-Natural-BodyBuilding.com</t>
  </si>
  <si>
    <t>How to reduce your bodyfat effectively and stay lean without losing muscle mass.</t>
  </si>
  <si>
    <t>Click here to visite my website  True-Natural-BodyBuilding.com</t>
  </si>
  <si>
    <t>Watch the demo video in the "How To - Manual" tab to see how to add foods to the "Nutrition Table" tab.</t>
  </si>
  <si>
    <t>Did't find your favorite food in the "Nutrition Table" tab of this excel sheet?</t>
  </si>
  <si>
    <t>fill in your body fat percentage as measured for example with a body fat caliper.</t>
  </si>
  <si>
    <r>
      <t>The tab "</t>
    </r>
    <r>
      <rPr>
        <b/>
        <sz val="10"/>
        <rFont val="Arial"/>
        <family val="2"/>
      </rPr>
      <t>Printable Report</t>
    </r>
    <r>
      <rPr>
        <sz val="10"/>
        <rFont val="Arial"/>
        <family val="2"/>
      </rPr>
      <t>" contains a convenient summary report of your diet plan that can be printed on paper or copied into another excel workbook (copy/paste/paste-special - values).</t>
    </r>
  </si>
  <si>
    <t>of the complete True Natural BodyBuilding diet plan excel sheet</t>
  </si>
  <si>
    <t>Lean BMI :</t>
  </si>
  <si>
    <t>BMI :</t>
  </si>
  <si>
    <t>Definition TNBB</t>
  </si>
  <si>
    <r>
      <t xml:space="preserve">Learn what </t>
    </r>
    <r>
      <rPr>
        <b/>
        <sz val="14"/>
        <rFont val="Arial"/>
        <family val="2"/>
      </rPr>
      <t>TRUE</t>
    </r>
    <r>
      <rPr>
        <sz val="14"/>
        <rFont val="Arial"/>
        <family val="2"/>
      </rPr>
      <t xml:space="preserve"> Natural BodyBuilding exactly is and how it is defined.</t>
    </r>
  </si>
  <si>
    <t>Also visit the TNBB Beginner Routines</t>
  </si>
  <si>
    <t>INGREDIENTS</t>
  </si>
  <si>
    <t>Function</t>
  </si>
  <si>
    <t xml:space="preserve"> Quantities in gram</t>
  </si>
  <si>
    <t>Ultra Delicious</t>
  </si>
  <si>
    <t>liquid base / protein</t>
  </si>
  <si>
    <t>cottage cheese, fat-free</t>
  </si>
  <si>
    <t>bananas, frozen</t>
  </si>
  <si>
    <t xml:space="preserve"> creamy texture / flavor / sweet</t>
  </si>
  <si>
    <t>ice crystals / texture</t>
  </si>
  <si>
    <t>strawberries, frozen</t>
  </si>
  <si>
    <t>ice crystals / texture / flavor</t>
  </si>
  <si>
    <t>blueberries, frozen</t>
  </si>
  <si>
    <t>ice crystals / flavor</t>
  </si>
  <si>
    <t>crystal reducer / protein / flavor</t>
  </si>
  <si>
    <t>whey concentrate, unflavored</t>
  </si>
  <si>
    <t>crystal reducer / protein</t>
  </si>
  <si>
    <t>crystal reducer / sweetener</t>
  </si>
  <si>
    <t>flavor</t>
  </si>
  <si>
    <t>cocoa powder, dutch process</t>
  </si>
  <si>
    <t>flavor / color</t>
  </si>
  <si>
    <t>guar gum</t>
  </si>
  <si>
    <t>thickener / texture</t>
  </si>
  <si>
    <r>
      <t xml:space="preserve">xanthan gum </t>
    </r>
    <r>
      <rPr>
        <b/>
        <sz val="10"/>
        <color indexed="39"/>
        <rFont val="Arial"/>
        <family val="2"/>
      </rPr>
      <t>(key ingredient)</t>
    </r>
  </si>
  <si>
    <r>
      <t xml:space="preserve">stevia extract </t>
    </r>
    <r>
      <rPr>
        <sz val="10"/>
        <rFont val="Arial"/>
        <family val="2"/>
      </rPr>
      <t>(95%)</t>
    </r>
  </si>
  <si>
    <t>sweetener</t>
  </si>
  <si>
    <t>total weight (gr)</t>
  </si>
  <si>
    <t>total kcal</t>
  </si>
  <si>
    <r>
      <t>kcal/100 gr</t>
    </r>
    <r>
      <rPr>
        <sz val="10"/>
        <rFont val="Arial"/>
        <family val="2"/>
      </rPr>
      <t xml:space="preserve">         (2 scoops of ice cream = 100 gr)</t>
    </r>
  </si>
  <si>
    <t>total protein (gr)</t>
  </si>
  <si>
    <t>total carbs (gr)</t>
  </si>
  <si>
    <t>total fat (gr)</t>
  </si>
  <si>
    <t>blending time</t>
  </si>
  <si>
    <t>3 x 35 sec</t>
  </si>
  <si>
    <t>4 x 40 sec</t>
  </si>
  <si>
    <t>DIRECTIONS:</t>
  </si>
  <si>
    <t>I use a Nutri Ninja blender BL642EU (1500 watt) with a 2.1-liter pitcher, Milbona cottage cheese (light), and Myprotein Impact whey protein (natural vanilla). If your whey protein powder already contains xanthan or guar gum (see ingredients list on the label) then add 0.4 g less xanthan gum to the powder blend. For stevia extract 0.2 gr = 0.5 mL and for gum 0.4 gr = 0.5 mL.</t>
  </si>
  <si>
    <t>Kcal/100 gr</t>
  </si>
  <si>
    <t>peanut butter, powdered</t>
  </si>
  <si>
    <t>4 x 35 sec</t>
  </si>
  <si>
    <r>
      <t xml:space="preserve">zucchini (courgette), frozen </t>
    </r>
    <r>
      <rPr>
        <sz val="10"/>
        <rFont val="Arial"/>
        <family val="2"/>
      </rPr>
      <t>(with skin)</t>
    </r>
  </si>
  <si>
    <r>
      <t xml:space="preserve">zucchini (courgette), frozen, peeled </t>
    </r>
    <r>
      <rPr>
        <sz val="10"/>
        <rFont val="Arial"/>
        <family val="2"/>
      </rPr>
      <t>(without skin)</t>
    </r>
  </si>
  <si>
    <t>whipping cream, 35% fat</t>
  </si>
  <si>
    <t>Chocolate</t>
  </si>
  <si>
    <t>Coconut</t>
  </si>
  <si>
    <t>Coffee-Mocha</t>
  </si>
  <si>
    <t>Peanut-Chocolate</t>
  </si>
  <si>
    <t>Creamy Cookies</t>
  </si>
  <si>
    <t>Chocolate Cookies</t>
  </si>
  <si>
    <t>Vanilla</t>
  </si>
  <si>
    <t>Delicious Low-Fat</t>
  </si>
  <si>
    <t>Delicious Low-Carb</t>
  </si>
  <si>
    <t xml:space="preserve"> creamy texture</t>
  </si>
  <si>
    <t>Ultra Low-Calorie</t>
  </si>
  <si>
    <t>Notes:</t>
  </si>
  <si>
    <t>Blueberry-Strawberry</t>
  </si>
  <si>
    <t>TRUE NATURAL  PROTEIN ICE CREAM RECIPES</t>
  </si>
  <si>
    <r>
      <t>oats, fine powder</t>
    </r>
    <r>
      <rPr>
        <sz val="10"/>
        <rFont val="Arial"/>
        <family val="2"/>
      </rPr>
      <t xml:space="preserve"> (optional)</t>
    </r>
  </si>
  <si>
    <r>
      <t>coconut flour</t>
    </r>
    <r>
      <rPr>
        <sz val="10"/>
        <rFont val="Arial"/>
        <family val="2"/>
      </rPr>
      <t xml:space="preserve"> (optional)</t>
    </r>
  </si>
  <si>
    <r>
      <t xml:space="preserve">whey concentrate, </t>
    </r>
    <r>
      <rPr>
        <b/>
        <sz val="10"/>
        <color rgb="FFFF0000"/>
        <rFont val="Arial"/>
        <family val="2"/>
      </rPr>
      <t>flavored</t>
    </r>
    <r>
      <rPr>
        <b/>
        <sz val="10"/>
        <rFont val="Arial"/>
        <family val="2"/>
      </rPr>
      <t xml:space="preserve"> </t>
    </r>
    <r>
      <rPr>
        <b/>
        <sz val="10"/>
        <color indexed="39"/>
        <rFont val="Arial"/>
        <family val="2"/>
      </rPr>
      <t>(</t>
    </r>
    <r>
      <rPr>
        <b/>
        <u/>
        <sz val="10"/>
        <color indexed="39"/>
        <rFont val="Arial"/>
        <family val="2"/>
      </rPr>
      <t>vanilla</t>
    </r>
    <r>
      <rPr>
        <b/>
        <sz val="10"/>
        <color indexed="39"/>
        <rFont val="Arial"/>
        <family val="2"/>
      </rPr>
      <t>, cookies, coconut, mocha, chocolate, banana, strawberry)</t>
    </r>
  </si>
  <si>
    <t>Any Flavor</t>
  </si>
  <si>
    <r>
      <t xml:space="preserve">whey isolate, </t>
    </r>
    <r>
      <rPr>
        <b/>
        <sz val="10"/>
        <color rgb="FFFF0000"/>
        <rFont val="Arial"/>
        <family val="2"/>
      </rPr>
      <t>flavored</t>
    </r>
    <r>
      <rPr>
        <b/>
        <sz val="10"/>
        <rFont val="Arial"/>
        <family val="2"/>
      </rPr>
      <t xml:space="preserve"> </t>
    </r>
    <r>
      <rPr>
        <b/>
        <sz val="10"/>
        <color rgb="FF0000FF"/>
        <rFont val="Arial"/>
        <family val="2"/>
      </rPr>
      <t>(</t>
    </r>
    <r>
      <rPr>
        <b/>
        <u/>
        <sz val="10"/>
        <color rgb="FF0000FF"/>
        <rFont val="Arial"/>
        <family val="2"/>
      </rPr>
      <t>vanilla</t>
    </r>
    <r>
      <rPr>
        <b/>
        <sz val="10"/>
        <color rgb="FF0000FF"/>
        <rFont val="Arial"/>
        <family val="2"/>
      </rPr>
      <t>, cookies, coconut, mocha, chocolate, banana, strawberry)</t>
    </r>
  </si>
  <si>
    <t>Banana</t>
  </si>
  <si>
    <t>Mix the dry-powder ingredients (whey, gum, stevia, and dextrose) well and put the powder blend in a glass bowl. Add the cottage cheese to the powder blend in the bowl and mix with a tablespoon to a mass. Put all ingredients together in a Ninja blender (1500 watt) in the following order from bottom to top: cottage cheese mass, frozen banana, frozen blueberries, frozen strawberries, frozen zucchini, whipping cream. Optional flavoring powders (cocoa, coconut, peanut, oats, or instant coffee powder) are added in the middle of the frozen ingredients to minimize sticking to the pitcher wall. Mix at the highest blender speed until ready (3 or 4 times for 35 to 40 seconds: after each cycle, push down the powder that sticks to the wall of the blender pitcher with a wooden spatula). The amount of ice cream in the blender should be about 1.1 liter. Put the ice cream in a container, close the container, and freeze for one day. Before serving, let the ice cream soften so that it becomes scoopable by placing the container for 30-60 minutes in the refrigerator or 15-30 minutes at room temperature.</t>
  </si>
  <si>
    <r>
      <t xml:space="preserve">instant coffee powder, decaffeinated </t>
    </r>
    <r>
      <rPr>
        <sz val="10"/>
        <rFont val="Arial"/>
        <family val="2"/>
      </rPr>
      <t>(freeze-dried)</t>
    </r>
  </si>
  <si>
    <t>Links:</t>
  </si>
  <si>
    <t>Ninja blender</t>
  </si>
  <si>
    <t>Xanthan gum</t>
  </si>
  <si>
    <t>Impact Whey Protein</t>
  </si>
  <si>
    <t>Everything about my TN Protein Ice Creams:</t>
  </si>
  <si>
    <r>
      <t xml:space="preserve">on my website </t>
    </r>
    <r>
      <rPr>
        <b/>
        <u/>
        <sz val="11"/>
        <color rgb="FF0000D4"/>
        <rFont val="Arial"/>
        <family val="2"/>
      </rPr>
      <t>true-natural-bodybuilding.com</t>
    </r>
  </si>
  <si>
    <t>YouTube:</t>
  </si>
  <si>
    <t>YouTube demo videos</t>
  </si>
  <si>
    <t>07.30 (1)</t>
  </si>
  <si>
    <t>Breakfast</t>
  </si>
  <si>
    <t>10.00 (2)</t>
  </si>
  <si>
    <t>Morning meal</t>
  </si>
  <si>
    <t>12.30 (3)</t>
  </si>
  <si>
    <t>Lunch</t>
  </si>
  <si>
    <t>15.00 (4)</t>
  </si>
  <si>
    <t>Afternoon meal</t>
  </si>
  <si>
    <t>17.30 (5)</t>
  </si>
  <si>
    <t>Dinner</t>
  </si>
  <si>
    <t>20.00 (6)</t>
  </si>
  <si>
    <t>Post-workout shake</t>
  </si>
  <si>
    <t>21.00 (7)</t>
  </si>
  <si>
    <t>Snack</t>
  </si>
  <si>
    <t>22.30 (8)</t>
  </si>
  <si>
    <t>Bed time meal</t>
  </si>
  <si>
    <r>
      <t xml:space="preserve">This is </t>
    </r>
    <r>
      <rPr>
        <b/>
        <sz val="10"/>
        <color indexed="12"/>
        <rFont val="Arial"/>
        <family val="2"/>
      </rPr>
      <t>version 4.00</t>
    </r>
    <r>
      <rPr>
        <b/>
        <sz val="10"/>
        <color indexed="10"/>
        <rFont val="Arial"/>
        <family val="2"/>
      </rPr>
      <t xml:space="preserve"> of this excel workbook.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</si>
</sst>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00"/>
    <numFmt numFmtId="166" formatCode="#,##0.0"/>
    <numFmt numFmtId="167" formatCode="\+#,##0;\-#,##0"/>
    <numFmt numFmtId="168" formatCode="\+0%;\-0%;0%"/>
    <numFmt numFmtId="169" formatCode="#,##0\ &quot;kcal/m&quot;"/>
    <numFmt numFmtId="170" formatCode="0\ &quot;'&quot;"/>
    <numFmt numFmtId="171" formatCode="\ 0.0\ &quot;''&quot;"/>
  </numFmts>
  <fonts count="68" x14ac:knownFonts="1">
    <font>
      <sz val="10"/>
      <name val="Arial"/>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b/>
      <sz val="10"/>
      <name val="Arial"/>
      <family val="2"/>
    </font>
    <font>
      <sz val="10"/>
      <color indexed="10"/>
      <name val="Arial"/>
      <family val="2"/>
    </font>
    <font>
      <b/>
      <sz val="10"/>
      <color indexed="10"/>
      <name val="Arial"/>
      <family val="2"/>
    </font>
    <font>
      <b/>
      <sz val="10"/>
      <color indexed="12"/>
      <name val="Arial"/>
      <family val="2"/>
    </font>
    <font>
      <b/>
      <sz val="8"/>
      <color indexed="81"/>
      <name val="Tahoma"/>
      <family val="2"/>
    </font>
    <font>
      <sz val="10"/>
      <color indexed="55"/>
      <name val="Arial"/>
      <family val="2"/>
    </font>
    <font>
      <sz val="10"/>
      <color indexed="12"/>
      <name val="Arial"/>
      <family val="2"/>
    </font>
    <font>
      <sz val="10"/>
      <color indexed="10"/>
      <name val="Arial"/>
      <family val="2"/>
    </font>
    <font>
      <b/>
      <sz val="10"/>
      <color indexed="17"/>
      <name val="Arial"/>
      <family val="2"/>
    </font>
    <font>
      <b/>
      <sz val="10"/>
      <color indexed="55"/>
      <name val="Arial"/>
      <family val="2"/>
    </font>
    <font>
      <b/>
      <sz val="10"/>
      <color indexed="23"/>
      <name val="Arial"/>
      <family val="2"/>
    </font>
    <font>
      <sz val="10"/>
      <color indexed="23"/>
      <name val="Arial"/>
      <family val="2"/>
    </font>
    <font>
      <b/>
      <sz val="10"/>
      <color indexed="12"/>
      <name val="Arial"/>
      <family val="2"/>
    </font>
    <font>
      <b/>
      <sz val="12"/>
      <color indexed="10"/>
      <name val="Arial"/>
      <family val="2"/>
    </font>
    <font>
      <b/>
      <sz val="12"/>
      <name val="Arial"/>
      <family val="2"/>
    </font>
    <font>
      <b/>
      <u/>
      <sz val="10"/>
      <color indexed="12"/>
      <name val="Arial"/>
      <family val="2"/>
    </font>
    <font>
      <b/>
      <u/>
      <sz val="16"/>
      <color indexed="12"/>
      <name val="Arial"/>
      <family val="2"/>
    </font>
    <font>
      <sz val="14"/>
      <name val="Arial"/>
      <family val="2"/>
    </font>
    <font>
      <b/>
      <sz val="14"/>
      <color indexed="10"/>
      <name val="Arial"/>
      <family val="2"/>
    </font>
    <font>
      <u/>
      <sz val="14"/>
      <color indexed="12"/>
      <name val="Arial"/>
      <family val="2"/>
    </font>
    <font>
      <b/>
      <sz val="10"/>
      <color indexed="55"/>
      <name val="Arial"/>
      <family val="2"/>
    </font>
    <font>
      <b/>
      <u/>
      <sz val="16"/>
      <name val="Arial"/>
      <family val="2"/>
    </font>
    <font>
      <u/>
      <sz val="10"/>
      <name val="Arial"/>
      <family val="2"/>
    </font>
    <font>
      <b/>
      <u/>
      <sz val="14"/>
      <color indexed="12"/>
      <name val="Arial"/>
      <family val="2"/>
    </font>
    <font>
      <b/>
      <sz val="20"/>
      <name val="Arial"/>
      <family val="2"/>
    </font>
    <font>
      <b/>
      <u/>
      <sz val="20"/>
      <color indexed="12"/>
      <name val="Arial"/>
      <family val="2"/>
    </font>
    <font>
      <u/>
      <sz val="16"/>
      <color indexed="10"/>
      <name val="Arial"/>
      <family val="2"/>
    </font>
    <font>
      <vertAlign val="superscript"/>
      <sz val="10"/>
      <name val="Arial"/>
      <family val="2"/>
    </font>
    <font>
      <b/>
      <u/>
      <sz val="10"/>
      <color indexed="10"/>
      <name val="Arial"/>
      <family val="2"/>
    </font>
    <font>
      <u/>
      <sz val="10"/>
      <color indexed="12"/>
      <name val="Arial"/>
      <family val="2"/>
    </font>
    <font>
      <u/>
      <sz val="16"/>
      <color indexed="10"/>
      <name val="Arial"/>
      <family val="2"/>
    </font>
    <font>
      <sz val="10"/>
      <color indexed="12"/>
      <name val="Arial"/>
      <family val="2"/>
    </font>
    <font>
      <sz val="10"/>
      <color indexed="44"/>
      <name val="Arial"/>
      <family val="2"/>
    </font>
    <font>
      <sz val="10"/>
      <color indexed="55"/>
      <name val="Arial"/>
      <family val="2"/>
    </font>
    <font>
      <sz val="12"/>
      <color indexed="55"/>
      <name val="Arial"/>
      <family val="2"/>
    </font>
    <font>
      <sz val="12"/>
      <color indexed="10"/>
      <name val="Arial"/>
      <family val="2"/>
    </font>
    <font>
      <b/>
      <sz val="9"/>
      <color indexed="81"/>
      <name val="Tahoma"/>
      <family val="2"/>
    </font>
    <font>
      <b/>
      <sz val="14"/>
      <name val="Arial"/>
      <family val="2"/>
    </font>
    <font>
      <sz val="14"/>
      <name val="Arial"/>
      <family val="2"/>
    </font>
    <font>
      <u/>
      <sz val="13"/>
      <color indexed="12"/>
      <name val="Arial"/>
      <family val="2"/>
    </font>
    <font>
      <b/>
      <sz val="10"/>
      <color indexed="39"/>
      <name val="Arial"/>
      <family val="2"/>
    </font>
    <font>
      <u/>
      <sz val="33"/>
      <color indexed="12"/>
      <name val="Arial"/>
      <family val="2"/>
    </font>
    <font>
      <b/>
      <u/>
      <sz val="10"/>
      <color indexed="39"/>
      <name val="Arial"/>
      <family val="2"/>
    </font>
    <font>
      <sz val="11"/>
      <name val="Arial"/>
      <family val="2"/>
    </font>
    <font>
      <b/>
      <u/>
      <sz val="11"/>
      <color theme="1"/>
      <name val="Calibri"/>
      <family val="2"/>
      <scheme val="minor"/>
    </font>
    <font>
      <b/>
      <sz val="10"/>
      <color rgb="FF0000FF"/>
      <name val="Arial"/>
      <family val="2"/>
    </font>
    <font>
      <sz val="33"/>
      <color rgb="FF0000FF"/>
      <name val="Arial"/>
      <family val="2"/>
    </font>
    <font>
      <b/>
      <u/>
      <sz val="12"/>
      <color rgb="FFFF0000"/>
      <name val="Arial"/>
      <family val="2"/>
    </font>
    <font>
      <sz val="10"/>
      <color rgb="FF0000FF"/>
      <name val="Arial"/>
      <family val="2"/>
    </font>
    <font>
      <b/>
      <sz val="10"/>
      <color rgb="FFC00000"/>
      <name val="Arial"/>
      <family val="2"/>
    </font>
    <font>
      <sz val="10"/>
      <color rgb="FFC00000"/>
      <name val="Arial"/>
      <family val="2"/>
    </font>
    <font>
      <b/>
      <sz val="10"/>
      <color rgb="FFFF0000"/>
      <name val="Arial"/>
      <family val="2"/>
    </font>
    <font>
      <b/>
      <u/>
      <sz val="11"/>
      <color rgb="FFFF0000"/>
      <name val="Arial"/>
      <family val="2"/>
    </font>
    <font>
      <sz val="11"/>
      <color rgb="FFFF0000"/>
      <name val="Arial"/>
      <family val="2"/>
    </font>
    <font>
      <b/>
      <u/>
      <sz val="10"/>
      <color rgb="FF0000FF"/>
      <name val="Arial"/>
      <family val="2"/>
    </font>
    <font>
      <b/>
      <sz val="11"/>
      <color rgb="FFFF0000"/>
      <name val="Arial"/>
      <family val="2"/>
    </font>
    <font>
      <b/>
      <sz val="12"/>
      <color rgb="FFFF0000"/>
      <name val="Arial"/>
      <family val="2"/>
    </font>
    <font>
      <b/>
      <sz val="9"/>
      <color indexed="81"/>
      <name val="Tahoma"/>
      <charset val="1"/>
    </font>
    <font>
      <u/>
      <sz val="11"/>
      <color indexed="12"/>
      <name val="Arial"/>
      <family val="2"/>
    </font>
    <font>
      <b/>
      <u/>
      <sz val="11"/>
      <color rgb="FF0000D4"/>
      <name val="Arial"/>
      <family val="2"/>
    </font>
    <font>
      <b/>
      <u/>
      <sz val="11"/>
      <color indexed="12"/>
      <name val="Arial"/>
      <family val="2"/>
    </font>
  </fonts>
  <fills count="16">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43"/>
        <bgColor indexed="64"/>
      </patternFill>
    </fill>
    <fill>
      <patternFill patternType="solid">
        <fgColor indexed="31"/>
        <bgColor indexed="64"/>
      </patternFill>
    </fill>
    <fill>
      <patternFill patternType="solid">
        <fgColor indexed="13"/>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7"/>
        <bgColor indexed="64"/>
      </patternFill>
    </fill>
    <fill>
      <patternFill patternType="solid">
        <fgColor rgb="FFC0C0C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CC"/>
        <bgColor indexed="64"/>
      </patternFill>
    </fill>
  </fills>
  <borders count="69">
    <border>
      <left/>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style="medium">
        <color indexed="64"/>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medium">
        <color indexed="64"/>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diagonal/>
    </border>
    <border>
      <left style="medium">
        <color indexed="64"/>
      </left>
      <right style="thin">
        <color indexed="64"/>
      </right>
      <top/>
      <bottom/>
      <diagonal/>
    </border>
    <border>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medium">
        <color indexed="64"/>
      </left>
      <right style="medium">
        <color indexed="64"/>
      </right>
      <top style="medium">
        <color indexed="64"/>
      </top>
      <bottom style="thin">
        <color indexed="64"/>
      </bottom>
      <diagonal/>
    </border>
    <border>
      <left style="thin">
        <color theme="0" tint="-0.14996795556505021"/>
      </left>
      <right style="thin">
        <color indexed="64"/>
      </right>
      <top/>
      <bottom style="medium">
        <color indexed="64"/>
      </bottom>
      <diagonal/>
    </border>
    <border>
      <left style="thin">
        <color theme="0" tint="-0.14996795556505021"/>
      </left>
      <right style="thin">
        <color indexed="64"/>
      </right>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medium">
        <color indexed="64"/>
      </bottom>
      <diagonal/>
    </border>
    <border>
      <left style="thin">
        <color theme="0" tint="-0.14996795556505021"/>
      </left>
      <right style="thin">
        <color indexed="64"/>
      </right>
      <top style="thin">
        <color theme="0" tint="-0.1499679555650502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611">
    <xf numFmtId="0" fontId="0" fillId="0" borderId="0" xfId="0"/>
    <xf numFmtId="0" fontId="0" fillId="2" borderId="0" xfId="0" applyFill="1"/>
    <xf numFmtId="1" fontId="0" fillId="2" borderId="0" xfId="0" applyNumberFormat="1" applyFill="1" applyBorder="1" applyAlignment="1">
      <alignment horizontal="left"/>
    </xf>
    <xf numFmtId="9" fontId="2" fillId="2" borderId="0" xfId="0" applyNumberFormat="1" applyFont="1" applyFill="1" applyBorder="1" applyAlignment="1">
      <alignment horizontal="left"/>
    </xf>
    <xf numFmtId="0" fontId="0" fillId="2" borderId="0" xfId="0" applyFill="1" applyBorder="1"/>
    <xf numFmtId="9" fontId="2" fillId="2" borderId="0" xfId="0" applyNumberFormat="1" applyFont="1" applyFill="1" applyBorder="1" applyAlignment="1">
      <alignment horizontal="center"/>
    </xf>
    <xf numFmtId="0" fontId="10" fillId="2" borderId="1" xfId="0" applyFont="1" applyFill="1" applyBorder="1"/>
    <xf numFmtId="0" fontId="10" fillId="2" borderId="0" xfId="0" applyFont="1" applyFill="1" applyBorder="1"/>
    <xf numFmtId="0" fontId="10" fillId="2" borderId="2" xfId="0" applyFont="1" applyFill="1" applyBorder="1"/>
    <xf numFmtId="1" fontId="10" fillId="2" borderId="2" xfId="0" applyNumberFormat="1" applyFont="1" applyFill="1" applyBorder="1" applyAlignment="1">
      <alignment horizontal="left"/>
    </xf>
    <xf numFmtId="0" fontId="7" fillId="2" borderId="3" xfId="0" applyFont="1" applyFill="1" applyBorder="1"/>
    <xf numFmtId="9" fontId="10" fillId="2" borderId="2" xfId="2" applyFont="1" applyFill="1" applyBorder="1" applyAlignment="1">
      <alignment horizontal="left"/>
    </xf>
    <xf numFmtId="3" fontId="0" fillId="3" borderId="0" xfId="0" applyNumberFormat="1" applyFill="1" applyBorder="1" applyAlignment="1">
      <alignment horizontal="left"/>
    </xf>
    <xf numFmtId="3" fontId="0" fillId="2" borderId="0" xfId="0" applyNumberFormat="1" applyFill="1" applyBorder="1" applyAlignment="1">
      <alignment horizontal="left"/>
    </xf>
    <xf numFmtId="3" fontId="10" fillId="2" borderId="1" xfId="0" applyNumberFormat="1" applyFont="1" applyFill="1" applyBorder="1" applyAlignment="1">
      <alignment horizontal="left"/>
    </xf>
    <xf numFmtId="3" fontId="10" fillId="2" borderId="0" xfId="0" applyNumberFormat="1" applyFont="1" applyFill="1" applyBorder="1" applyAlignment="1">
      <alignment horizontal="left"/>
    </xf>
    <xf numFmtId="3" fontId="0" fillId="3" borderId="0" xfId="0" applyNumberFormat="1" applyFill="1" applyBorder="1" applyAlignment="1">
      <alignment horizontal="center"/>
    </xf>
    <xf numFmtId="3" fontId="0" fillId="2" borderId="0" xfId="0" applyNumberFormat="1" applyFill="1" applyBorder="1" applyAlignment="1">
      <alignment horizontal="center"/>
    </xf>
    <xf numFmtId="3" fontId="10" fillId="2" borderId="4" xfId="0" applyNumberFormat="1" applyFont="1" applyFill="1" applyBorder="1" applyAlignment="1">
      <alignment horizontal="center"/>
    </xf>
    <xf numFmtId="3" fontId="10" fillId="2" borderId="5" xfId="0" applyNumberFormat="1" applyFont="1" applyFill="1" applyBorder="1" applyAlignment="1">
      <alignment horizontal="center"/>
    </xf>
    <xf numFmtId="9" fontId="10" fillId="2" borderId="6" xfId="2" applyFont="1" applyFill="1" applyBorder="1" applyAlignment="1">
      <alignment horizontal="center"/>
    </xf>
    <xf numFmtId="0" fontId="7" fillId="2" borderId="7" xfId="0" applyFont="1" applyFill="1" applyBorder="1"/>
    <xf numFmtId="0" fontId="7" fillId="2" borderId="8" xfId="0" applyFont="1" applyFill="1" applyBorder="1"/>
    <xf numFmtId="0" fontId="0" fillId="2" borderId="1" xfId="0" applyFill="1" applyBorder="1"/>
    <xf numFmtId="0" fontId="0" fillId="3" borderId="9" xfId="0" applyFill="1" applyBorder="1"/>
    <xf numFmtId="0" fontId="0" fillId="3" borderId="0" xfId="0" applyFill="1" applyBorder="1"/>
    <xf numFmtId="0" fontId="0" fillId="3" borderId="10" xfId="0" applyFill="1" applyBorder="1"/>
    <xf numFmtId="0" fontId="0" fillId="3" borderId="0" xfId="0" applyFill="1" applyBorder="1" applyAlignment="1"/>
    <xf numFmtId="0" fontId="0" fillId="3" borderId="11" xfId="0" applyFill="1" applyBorder="1" applyAlignment="1"/>
    <xf numFmtId="0" fontId="6" fillId="3" borderId="9" xfId="0" applyFont="1" applyFill="1" applyBorder="1"/>
    <xf numFmtId="164" fontId="1" fillId="3" borderId="0" xfId="0" applyNumberFormat="1" applyFont="1" applyFill="1" applyBorder="1" applyAlignment="1">
      <alignment horizontal="right"/>
    </xf>
    <xf numFmtId="0" fontId="0" fillId="3" borderId="12" xfId="0" applyFill="1" applyBorder="1"/>
    <xf numFmtId="0" fontId="2" fillId="2" borderId="13" xfId="0" applyFont="1" applyFill="1" applyBorder="1" applyAlignment="1">
      <alignment horizontal="right"/>
    </xf>
    <xf numFmtId="0" fontId="7" fillId="2" borderId="13" xfId="0" applyFont="1" applyFill="1" applyBorder="1"/>
    <xf numFmtId="1" fontId="0" fillId="3" borderId="0" xfId="0" applyNumberFormat="1" applyFill="1" applyBorder="1" applyAlignment="1">
      <alignment horizontal="right"/>
    </xf>
    <xf numFmtId="0" fontId="0" fillId="2" borderId="10" xfId="0" applyFill="1" applyBorder="1"/>
    <xf numFmtId="0" fontId="2" fillId="2" borderId="11" xfId="0" applyFont="1" applyFill="1" applyBorder="1"/>
    <xf numFmtId="0" fontId="2" fillId="2" borderId="11" xfId="0" applyFont="1" applyFill="1" applyBorder="1" applyAlignment="1">
      <alignment horizontal="center"/>
    </xf>
    <xf numFmtId="0" fontId="0" fillId="3" borderId="13" xfId="0" applyFill="1" applyBorder="1"/>
    <xf numFmtId="3" fontId="0" fillId="3" borderId="13" xfId="0" applyNumberFormat="1" applyFill="1" applyBorder="1" applyAlignment="1">
      <alignment horizontal="left"/>
    </xf>
    <xf numFmtId="3" fontId="0" fillId="3" borderId="10" xfId="0" applyNumberFormat="1" applyFill="1" applyBorder="1" applyAlignment="1">
      <alignment horizontal="left"/>
    </xf>
    <xf numFmtId="0" fontId="0" fillId="2" borderId="11" xfId="0" applyFill="1" applyBorder="1"/>
    <xf numFmtId="0" fontId="0" fillId="3" borderId="11" xfId="0" applyFill="1" applyBorder="1"/>
    <xf numFmtId="1" fontId="0" fillId="3" borderId="11" xfId="0" applyNumberFormat="1" applyFill="1" applyBorder="1" applyAlignment="1">
      <alignment horizontal="right"/>
    </xf>
    <xf numFmtId="3" fontId="0" fillId="3" borderId="11" xfId="0" applyNumberFormat="1" applyFill="1" applyBorder="1" applyAlignment="1">
      <alignment horizontal="left"/>
    </xf>
    <xf numFmtId="3" fontId="0" fillId="3" borderId="9" xfId="0" applyNumberFormat="1" applyFill="1" applyBorder="1" applyAlignment="1">
      <alignment horizontal="left"/>
    </xf>
    <xf numFmtId="3" fontId="0" fillId="3" borderId="14" xfId="0" applyNumberFormat="1" applyFill="1" applyBorder="1" applyAlignment="1">
      <alignment horizontal="left"/>
    </xf>
    <xf numFmtId="0" fontId="2" fillId="2" borderId="0" xfId="0" applyFont="1" applyFill="1" applyBorder="1"/>
    <xf numFmtId="9" fontId="0" fillId="2" borderId="11" xfId="2" applyNumberFormat="1" applyFont="1" applyFill="1" applyBorder="1" applyAlignment="1">
      <alignment horizontal="left"/>
    </xf>
    <xf numFmtId="9" fontId="6" fillId="2" borderId="11" xfId="2" applyFont="1" applyFill="1" applyBorder="1" applyAlignment="1">
      <alignment horizontal="left"/>
    </xf>
    <xf numFmtId="9" fontId="6" fillId="2" borderId="11" xfId="2" applyFont="1" applyFill="1" applyBorder="1" applyAlignment="1">
      <alignment horizontal="center"/>
    </xf>
    <xf numFmtId="9" fontId="2" fillId="2" borderId="1" xfId="0" applyNumberFormat="1" applyFont="1" applyFill="1" applyBorder="1" applyAlignment="1">
      <alignment horizontal="center"/>
    </xf>
    <xf numFmtId="3" fontId="0" fillId="3" borderId="1" xfId="0" applyNumberFormat="1" applyFill="1" applyBorder="1" applyAlignment="1">
      <alignment horizontal="left"/>
    </xf>
    <xf numFmtId="0" fontId="7" fillId="2" borderId="1" xfId="0" applyFont="1" applyFill="1" applyBorder="1"/>
    <xf numFmtId="1" fontId="7" fillId="2" borderId="1" xfId="0" applyNumberFormat="1" applyFont="1" applyFill="1" applyBorder="1" applyAlignment="1">
      <alignment horizontal="right"/>
    </xf>
    <xf numFmtId="0" fontId="7" fillId="2" borderId="1" xfId="0" applyFont="1" applyFill="1" applyBorder="1" applyAlignment="1">
      <alignment horizontal="left"/>
    </xf>
    <xf numFmtId="3" fontId="0" fillId="3" borderId="15" xfId="0" applyNumberFormat="1" applyFill="1" applyBorder="1" applyAlignment="1">
      <alignment horizontal="left"/>
    </xf>
    <xf numFmtId="3" fontId="7" fillId="2" borderId="1" xfId="0" applyNumberFormat="1" applyFont="1" applyFill="1" applyBorder="1" applyAlignment="1">
      <alignment horizontal="left"/>
    </xf>
    <xf numFmtId="3" fontId="7" fillId="2" borderId="1" xfId="2" applyNumberFormat="1" applyFont="1" applyFill="1" applyBorder="1" applyAlignment="1">
      <alignment horizontal="left"/>
    </xf>
    <xf numFmtId="3" fontId="7" fillId="2" borderId="4" xfId="2" applyNumberFormat="1" applyFont="1" applyFill="1" applyBorder="1" applyAlignment="1">
      <alignment horizontal="center"/>
    </xf>
    <xf numFmtId="0" fontId="2" fillId="3" borderId="10" xfId="0" applyFont="1" applyFill="1" applyBorder="1" applyAlignment="1">
      <alignment horizontal="right"/>
    </xf>
    <xf numFmtId="0" fontId="24" fillId="4" borderId="0" xfId="0" applyFont="1" applyFill="1"/>
    <xf numFmtId="0" fontId="25" fillId="4" borderId="0" xfId="0" applyFont="1" applyFill="1"/>
    <xf numFmtId="0" fontId="26" fillId="4" borderId="0" xfId="1" applyFont="1" applyFill="1" applyAlignment="1" applyProtection="1">
      <protection locked="0"/>
    </xf>
    <xf numFmtId="0" fontId="9" fillId="2" borderId="0" xfId="0" applyFont="1" applyFill="1"/>
    <xf numFmtId="0" fontId="7" fillId="2" borderId="0" xfId="0" applyFont="1" applyFill="1"/>
    <xf numFmtId="0" fontId="8" fillId="4" borderId="0" xfId="0" applyFont="1" applyFill="1" applyBorder="1" applyAlignment="1" applyProtection="1">
      <alignment horizontal="right"/>
      <protection locked="0"/>
    </xf>
    <xf numFmtId="164" fontId="8" fillId="4" borderId="0" xfId="0" applyNumberFormat="1" applyFont="1" applyFill="1" applyBorder="1" applyAlignment="1" applyProtection="1">
      <alignment horizontal="right"/>
      <protection locked="0"/>
    </xf>
    <xf numFmtId="164" fontId="8" fillId="4" borderId="0" xfId="2" applyNumberFormat="1" applyFont="1" applyFill="1" applyBorder="1" applyAlignment="1" applyProtection="1">
      <alignment horizontal="right"/>
      <protection locked="0"/>
    </xf>
    <xf numFmtId="165" fontId="9" fillId="4" borderId="11" xfId="0" applyNumberFormat="1" applyFont="1" applyFill="1" applyBorder="1" applyAlignment="1" applyProtection="1">
      <alignment horizontal="right"/>
      <protection locked="0"/>
    </xf>
    <xf numFmtId="0" fontId="9" fillId="4" borderId="13" xfId="0" applyFont="1" applyFill="1" applyBorder="1" applyAlignment="1" applyProtection="1">
      <alignment horizontal="center"/>
      <protection locked="0"/>
    </xf>
    <xf numFmtId="0" fontId="1" fillId="3" borderId="0" xfId="0" applyFont="1" applyFill="1" applyBorder="1"/>
    <xf numFmtId="0" fontId="1" fillId="3" borderId="11" xfId="0" applyFont="1" applyFill="1" applyBorder="1" applyAlignment="1"/>
    <xf numFmtId="165" fontId="0" fillId="3" borderId="9" xfId="0" applyNumberFormat="1" applyFill="1" applyBorder="1" applyAlignment="1">
      <alignment horizontal="center"/>
    </xf>
    <xf numFmtId="165" fontId="6" fillId="3" borderId="9" xfId="0" applyNumberFormat="1" applyFont="1" applyFill="1" applyBorder="1" applyAlignment="1">
      <alignment horizontal="center"/>
    </xf>
    <xf numFmtId="165" fontId="0" fillId="3" borderId="14" xfId="0" applyNumberFormat="1" applyFill="1" applyBorder="1" applyAlignment="1">
      <alignment horizontal="center"/>
    </xf>
    <xf numFmtId="0" fontId="0" fillId="3" borderId="9" xfId="0" applyFill="1" applyBorder="1" applyAlignment="1">
      <alignment horizontal="left"/>
    </xf>
    <xf numFmtId="3" fontId="0" fillId="3" borderId="0" xfId="0" applyNumberFormat="1" applyFill="1" applyBorder="1"/>
    <xf numFmtId="3" fontId="0" fillId="3" borderId="11" xfId="0" applyNumberFormat="1" applyFill="1" applyBorder="1"/>
    <xf numFmtId="3" fontId="10" fillId="5" borderId="7" xfId="0" applyNumberFormat="1" applyFont="1" applyFill="1" applyBorder="1" applyAlignment="1">
      <alignment horizontal="left"/>
    </xf>
    <xf numFmtId="3" fontId="10" fillId="5" borderId="1" xfId="0" applyNumberFormat="1" applyFont="1" applyFill="1" applyBorder="1" applyAlignment="1">
      <alignment horizontal="left"/>
    </xf>
    <xf numFmtId="0" fontId="7" fillId="5" borderId="3" xfId="0" applyFont="1" applyFill="1" applyBorder="1"/>
    <xf numFmtId="0" fontId="0" fillId="5" borderId="0" xfId="0" applyFill="1" applyBorder="1"/>
    <xf numFmtId="9" fontId="10" fillId="5" borderId="8" xfId="2" applyFont="1" applyFill="1" applyBorder="1" applyAlignment="1">
      <alignment horizontal="left"/>
    </xf>
    <xf numFmtId="9" fontId="10" fillId="5" borderId="2" xfId="2" applyFont="1" applyFill="1" applyBorder="1" applyAlignment="1">
      <alignment horizontal="left"/>
    </xf>
    <xf numFmtId="0" fontId="7" fillId="5" borderId="7" xfId="0" applyFont="1" applyFill="1" applyBorder="1"/>
    <xf numFmtId="0" fontId="0" fillId="5" borderId="1" xfId="0" applyFill="1" applyBorder="1"/>
    <xf numFmtId="9" fontId="15" fillId="5" borderId="3" xfId="2" applyFont="1" applyFill="1" applyBorder="1" applyAlignment="1">
      <alignment horizontal="left"/>
    </xf>
    <xf numFmtId="3" fontId="7" fillId="5" borderId="0" xfId="0" applyNumberFormat="1" applyFont="1" applyFill="1" applyBorder="1" applyAlignment="1">
      <alignment horizontal="left"/>
    </xf>
    <xf numFmtId="9" fontId="15" fillId="5" borderId="0" xfId="2" applyFont="1" applyFill="1" applyBorder="1" applyAlignment="1">
      <alignment horizontal="left"/>
    </xf>
    <xf numFmtId="0" fontId="0" fillId="5" borderId="8" xfId="0" applyFill="1" applyBorder="1"/>
    <xf numFmtId="0" fontId="0" fillId="5" borderId="2" xfId="0" applyFill="1" applyBorder="1"/>
    <xf numFmtId="3" fontId="0" fillId="5" borderId="9" xfId="0" applyNumberFormat="1" applyFill="1" applyBorder="1" applyAlignment="1">
      <alignment horizontal="left"/>
    </xf>
    <xf numFmtId="3" fontId="0" fillId="5" borderId="0" xfId="0" applyNumberFormat="1" applyFill="1" applyBorder="1" applyAlignment="1">
      <alignment horizontal="left"/>
    </xf>
    <xf numFmtId="0" fontId="0" fillId="5" borderId="10" xfId="0" applyFill="1" applyBorder="1"/>
    <xf numFmtId="0" fontId="0" fillId="5" borderId="9" xfId="0" applyFill="1" applyBorder="1"/>
    <xf numFmtId="0" fontId="7" fillId="5" borderId="16" xfId="0" applyFont="1" applyFill="1" applyBorder="1"/>
    <xf numFmtId="0" fontId="7" fillId="5" borderId="13" xfId="0" applyFont="1" applyFill="1" applyBorder="1"/>
    <xf numFmtId="0" fontId="0" fillId="5" borderId="13" xfId="0" applyFill="1" applyBorder="1"/>
    <xf numFmtId="0" fontId="0" fillId="5" borderId="17" xfId="0" applyFill="1" applyBorder="1"/>
    <xf numFmtId="0" fontId="7" fillId="5" borderId="9" xfId="0" applyFont="1" applyFill="1" applyBorder="1"/>
    <xf numFmtId="0" fontId="7" fillId="5" borderId="0" xfId="0" applyFont="1" applyFill="1" applyBorder="1"/>
    <xf numFmtId="0" fontId="2" fillId="5" borderId="14" xfId="0" applyFont="1" applyFill="1" applyBorder="1"/>
    <xf numFmtId="0" fontId="2" fillId="5" borderId="11" xfId="0" applyFont="1" applyFill="1" applyBorder="1"/>
    <xf numFmtId="0" fontId="2" fillId="5" borderId="12" xfId="0" applyFont="1" applyFill="1" applyBorder="1"/>
    <xf numFmtId="3" fontId="0" fillId="3" borderId="12" xfId="0" applyNumberFormat="1" applyFill="1" applyBorder="1" applyAlignment="1">
      <alignment horizontal="left"/>
    </xf>
    <xf numFmtId="3" fontId="0" fillId="5" borderId="10" xfId="0" applyNumberFormat="1" applyFill="1" applyBorder="1" applyAlignment="1">
      <alignment horizontal="left"/>
    </xf>
    <xf numFmtId="3" fontId="0" fillId="3" borderId="18" xfId="0" applyNumberFormat="1" applyFill="1" applyBorder="1" applyAlignment="1">
      <alignment horizontal="left"/>
    </xf>
    <xf numFmtId="3" fontId="10" fillId="5" borderId="18" xfId="0" applyNumberFormat="1" applyFont="1" applyFill="1" applyBorder="1" applyAlignment="1">
      <alignment horizontal="left"/>
    </xf>
    <xf numFmtId="9" fontId="10" fillId="5" borderId="19" xfId="2" applyFont="1" applyFill="1" applyBorder="1" applyAlignment="1">
      <alignment horizontal="left"/>
    </xf>
    <xf numFmtId="0" fontId="0" fillId="5" borderId="18" xfId="0" applyFill="1" applyBorder="1"/>
    <xf numFmtId="0" fontId="0" fillId="5" borderId="19" xfId="0" applyFill="1" applyBorder="1"/>
    <xf numFmtId="0" fontId="4" fillId="5" borderId="13" xfId="1" applyFill="1" applyBorder="1" applyAlignment="1" applyProtection="1">
      <protection locked="0"/>
    </xf>
    <xf numFmtId="0" fontId="4" fillId="5" borderId="0" xfId="1" applyFill="1" applyBorder="1" applyAlignment="1" applyProtection="1">
      <protection locked="0"/>
    </xf>
    <xf numFmtId="9" fontId="15" fillId="5" borderId="10" xfId="2" applyFont="1" applyFill="1" applyBorder="1" applyAlignment="1">
      <alignment horizontal="left"/>
    </xf>
    <xf numFmtId="9" fontId="10" fillId="2" borderId="20" xfId="2" applyFont="1" applyFill="1" applyBorder="1" applyAlignment="1">
      <alignment horizontal="left"/>
    </xf>
    <xf numFmtId="9" fontId="10" fillId="2" borderId="21" xfId="2" applyFont="1" applyFill="1" applyBorder="1" applyAlignment="1">
      <alignment horizontal="center"/>
    </xf>
    <xf numFmtId="9" fontId="10" fillId="5" borderId="22" xfId="2" applyFont="1" applyFill="1" applyBorder="1" applyAlignment="1">
      <alignment horizontal="left"/>
    </xf>
    <xf numFmtId="9" fontId="10" fillId="5" borderId="20" xfId="2" applyFont="1" applyFill="1" applyBorder="1" applyAlignment="1">
      <alignment horizontal="left"/>
    </xf>
    <xf numFmtId="9" fontId="10" fillId="5" borderId="23" xfId="2" applyFont="1" applyFill="1" applyBorder="1" applyAlignment="1">
      <alignment horizontal="left"/>
    </xf>
    <xf numFmtId="0" fontId="18" fillId="3" borderId="10" xfId="0" applyFont="1" applyFill="1" applyBorder="1"/>
    <xf numFmtId="0" fontId="7" fillId="3" borderId="9" xfId="0" applyFont="1" applyFill="1" applyBorder="1"/>
    <xf numFmtId="0" fontId="7" fillId="3" borderId="0" xfId="0" applyFont="1" applyFill="1" applyBorder="1"/>
    <xf numFmtId="0" fontId="8" fillId="4" borderId="0" xfId="0" applyFont="1" applyFill="1"/>
    <xf numFmtId="0" fontId="28" fillId="2" borderId="0" xfId="0" applyFont="1" applyFill="1"/>
    <xf numFmtId="0" fontId="9" fillId="6" borderId="0" xfId="0" applyFont="1" applyFill="1"/>
    <xf numFmtId="9" fontId="0" fillId="5" borderId="14" xfId="2" applyNumberFormat="1" applyFont="1" applyFill="1" applyBorder="1" applyAlignment="1">
      <alignment horizontal="left"/>
    </xf>
    <xf numFmtId="9" fontId="0" fillId="5" borderId="11" xfId="2" applyNumberFormat="1" applyFont="1" applyFill="1" applyBorder="1" applyAlignment="1">
      <alignment horizontal="left"/>
    </xf>
    <xf numFmtId="9" fontId="0" fillId="5" borderId="12" xfId="2" applyNumberFormat="1" applyFont="1" applyFill="1" applyBorder="1" applyAlignment="1">
      <alignment horizontal="left"/>
    </xf>
    <xf numFmtId="9" fontId="0" fillId="5" borderId="10" xfId="2" applyFont="1" applyFill="1" applyBorder="1" applyAlignment="1">
      <alignment horizontal="left"/>
    </xf>
    <xf numFmtId="0" fontId="0" fillId="5" borderId="24" xfId="0" applyFill="1" applyBorder="1"/>
    <xf numFmtId="3" fontId="0" fillId="3" borderId="25" xfId="0" applyNumberFormat="1" applyFill="1" applyBorder="1" applyAlignment="1">
      <alignment horizontal="left"/>
    </xf>
    <xf numFmtId="0" fontId="0" fillId="5" borderId="25" xfId="0" applyFill="1" applyBorder="1"/>
    <xf numFmtId="3" fontId="0" fillId="3" borderId="26" xfId="0" applyNumberFormat="1" applyFill="1" applyBorder="1" applyAlignment="1">
      <alignment horizontal="left"/>
    </xf>
    <xf numFmtId="0" fontId="2" fillId="5" borderId="26" xfId="0" applyFont="1" applyFill="1" applyBorder="1"/>
    <xf numFmtId="9" fontId="10" fillId="5" borderId="27" xfId="2" applyFont="1" applyFill="1" applyBorder="1" applyAlignment="1">
      <alignment horizontal="left"/>
    </xf>
    <xf numFmtId="3" fontId="0" fillId="5" borderId="25" xfId="0" applyNumberFormat="1" applyFill="1" applyBorder="1" applyAlignment="1">
      <alignment horizontal="left"/>
    </xf>
    <xf numFmtId="9" fontId="0" fillId="5" borderId="26" xfId="2" applyNumberFormat="1" applyFont="1" applyFill="1" applyBorder="1" applyAlignment="1">
      <alignment horizontal="left"/>
    </xf>
    <xf numFmtId="3" fontId="0" fillId="3" borderId="28" xfId="0" applyNumberFormat="1" applyFill="1" applyBorder="1" applyAlignment="1">
      <alignment horizontal="left"/>
    </xf>
    <xf numFmtId="3" fontId="10" fillId="5" borderId="28" xfId="0" applyNumberFormat="1" applyFont="1" applyFill="1" applyBorder="1" applyAlignment="1">
      <alignment horizontal="left"/>
    </xf>
    <xf numFmtId="9" fontId="10" fillId="5" borderId="29" xfId="2" applyFont="1" applyFill="1" applyBorder="1" applyAlignment="1">
      <alignment horizontal="left"/>
    </xf>
    <xf numFmtId="0" fontId="0" fillId="5" borderId="28" xfId="0" applyFill="1" applyBorder="1"/>
    <xf numFmtId="9" fontId="15" fillId="5" borderId="25" xfId="2" applyFont="1" applyFill="1" applyBorder="1" applyAlignment="1">
      <alignment horizontal="left"/>
    </xf>
    <xf numFmtId="0" fontId="0" fillId="5" borderId="29" xfId="0" applyFill="1" applyBorder="1"/>
    <xf numFmtId="0" fontId="6" fillId="2" borderId="0" xfId="0" applyFont="1" applyFill="1" applyProtection="1"/>
    <xf numFmtId="0" fontId="6" fillId="2" borderId="0" xfId="0" quotePrefix="1" applyFont="1" applyFill="1" applyProtection="1"/>
    <xf numFmtId="166" fontId="6" fillId="2" borderId="0" xfId="0" applyNumberFormat="1" applyFont="1" applyFill="1" applyProtection="1"/>
    <xf numFmtId="0" fontId="0" fillId="2" borderId="0" xfId="0" applyFill="1" applyProtection="1"/>
    <xf numFmtId="0" fontId="7" fillId="2" borderId="0" xfId="0" applyFont="1" applyFill="1" applyProtection="1"/>
    <xf numFmtId="0" fontId="22" fillId="2" borderId="0" xfId="1" applyFont="1" applyFill="1" applyAlignment="1" applyProtection="1"/>
    <xf numFmtId="0" fontId="12" fillId="2" borderId="0" xfId="0" applyFont="1" applyFill="1" applyAlignment="1" applyProtection="1">
      <alignment horizontal="center"/>
    </xf>
    <xf numFmtId="0" fontId="0" fillId="4" borderId="0" xfId="0" applyFill="1" applyProtection="1"/>
    <xf numFmtId="0" fontId="9" fillId="4" borderId="0" xfId="0" applyFont="1" applyFill="1" applyProtection="1"/>
    <xf numFmtId="0" fontId="7" fillId="4" borderId="0" xfId="0" applyFont="1" applyFill="1" applyProtection="1"/>
    <xf numFmtId="0" fontId="12" fillId="2" borderId="0" xfId="0" applyFont="1" applyFill="1" applyProtection="1">
      <protection locked="0"/>
    </xf>
    <xf numFmtId="0" fontId="24" fillId="7" borderId="0" xfId="0" applyFont="1" applyFill="1"/>
    <xf numFmtId="0" fontId="25" fillId="7" borderId="0" xfId="0" applyFont="1" applyFill="1"/>
    <xf numFmtId="0" fontId="4" fillId="7" borderId="0" xfId="1" applyFill="1" applyAlignment="1" applyProtection="1">
      <protection locked="0"/>
    </xf>
    <xf numFmtId="0" fontId="2" fillId="5" borderId="10" xfId="0" applyFont="1" applyFill="1" applyBorder="1"/>
    <xf numFmtId="3" fontId="10" fillId="5" borderId="23" xfId="0" applyNumberFormat="1" applyFont="1" applyFill="1" applyBorder="1" applyAlignment="1">
      <alignment horizontal="left"/>
    </xf>
    <xf numFmtId="0" fontId="2" fillId="5" borderId="0" xfId="0" applyFont="1" applyFill="1" applyBorder="1"/>
    <xf numFmtId="3" fontId="10" fillId="5" borderId="20" xfId="0" applyNumberFormat="1" applyFont="1" applyFill="1" applyBorder="1" applyAlignment="1">
      <alignment horizontal="left"/>
    </xf>
    <xf numFmtId="0" fontId="6" fillId="2" borderId="0" xfId="0" applyFont="1" applyFill="1" applyAlignment="1" applyProtection="1">
      <alignment horizontal="right"/>
    </xf>
    <xf numFmtId="0" fontId="0" fillId="7" borderId="0" xfId="0" applyFill="1"/>
    <xf numFmtId="0" fontId="2" fillId="7" borderId="0" xfId="0" applyFont="1" applyFill="1"/>
    <xf numFmtId="9" fontId="6" fillId="5" borderId="2" xfId="2" applyFont="1" applyFill="1" applyBorder="1" applyAlignment="1">
      <alignment horizontal="left"/>
    </xf>
    <xf numFmtId="0" fontId="31" fillId="2" borderId="0" xfId="0" applyFont="1" applyFill="1" applyAlignment="1">
      <alignment vertical="center"/>
    </xf>
    <xf numFmtId="0" fontId="7" fillId="2" borderId="0" xfId="0" applyFont="1" applyFill="1" applyAlignment="1">
      <alignment vertical="center"/>
    </xf>
    <xf numFmtId="0" fontId="0" fillId="2" borderId="10" xfId="0" applyFill="1" applyBorder="1" applyProtection="1"/>
    <xf numFmtId="0" fontId="0" fillId="2" borderId="0" xfId="0" applyFill="1" applyBorder="1" applyProtection="1"/>
    <xf numFmtId="0" fontId="0" fillId="3" borderId="0" xfId="0" applyFill="1" applyBorder="1" applyProtection="1"/>
    <xf numFmtId="0" fontId="0" fillId="3" borderId="10" xfId="0" applyFill="1" applyBorder="1" applyProtection="1"/>
    <xf numFmtId="164" fontId="19" fillId="3" borderId="0" xfId="0" applyNumberFormat="1" applyFont="1" applyFill="1" applyBorder="1" applyProtection="1"/>
    <xf numFmtId="0" fontId="8" fillId="4" borderId="0" xfId="0" applyFont="1" applyFill="1" applyBorder="1" applyAlignment="1" applyProtection="1">
      <alignment horizontal="right"/>
    </xf>
    <xf numFmtId="0" fontId="12" fillId="3" borderId="0" xfId="0" applyFont="1" applyFill="1" applyBorder="1" applyAlignment="1" applyProtection="1">
      <alignment horizontal="center"/>
    </xf>
    <xf numFmtId="164" fontId="8" fillId="4" borderId="0" xfId="0" applyNumberFormat="1" applyFont="1" applyFill="1" applyBorder="1" applyAlignment="1" applyProtection="1">
      <alignment horizontal="right"/>
    </xf>
    <xf numFmtId="0" fontId="2" fillId="3" borderId="10" xfId="0" applyFont="1" applyFill="1" applyBorder="1" applyAlignment="1" applyProtection="1">
      <alignment horizontal="right"/>
    </xf>
    <xf numFmtId="164" fontId="8" fillId="4" borderId="0" xfId="2" applyNumberFormat="1" applyFont="1" applyFill="1" applyBorder="1" applyAlignment="1" applyProtection="1">
      <alignment horizontal="right"/>
    </xf>
    <xf numFmtId="0" fontId="7" fillId="3" borderId="0" xfId="0" applyFont="1" applyFill="1" applyBorder="1" applyProtection="1"/>
    <xf numFmtId="9" fontId="8" fillId="4" borderId="0" xfId="0" applyNumberFormat="1" applyFont="1" applyFill="1" applyBorder="1" applyProtection="1"/>
    <xf numFmtId="0" fontId="0" fillId="3" borderId="11" xfId="0" applyFill="1" applyBorder="1" applyProtection="1"/>
    <xf numFmtId="3" fontId="0" fillId="3" borderId="0" xfId="0" applyNumberFormat="1" applyFill="1" applyBorder="1" applyProtection="1"/>
    <xf numFmtId="1" fontId="0" fillId="3" borderId="0" xfId="0" applyNumberFormat="1" applyFill="1" applyBorder="1" applyAlignment="1" applyProtection="1">
      <alignment horizontal="right"/>
    </xf>
    <xf numFmtId="3" fontId="0" fillId="3" borderId="0" xfId="0" applyNumberFormat="1" applyFill="1" applyBorder="1" applyAlignment="1" applyProtection="1">
      <alignment horizontal="left"/>
    </xf>
    <xf numFmtId="3" fontId="0" fillId="3" borderId="11" xfId="0" applyNumberFormat="1" applyFill="1" applyBorder="1" applyAlignment="1" applyProtection="1">
      <alignment horizontal="left"/>
    </xf>
    <xf numFmtId="3" fontId="10" fillId="2" borderId="0" xfId="0" applyNumberFormat="1" applyFont="1" applyFill="1" applyBorder="1" applyAlignment="1" applyProtection="1">
      <alignment horizontal="left"/>
    </xf>
    <xf numFmtId="0" fontId="0" fillId="3" borderId="13" xfId="0" applyFill="1" applyBorder="1" applyProtection="1"/>
    <xf numFmtId="3" fontId="0" fillId="3" borderId="13" xfId="0" applyNumberFormat="1" applyFill="1" applyBorder="1" applyAlignment="1" applyProtection="1">
      <alignment horizontal="left"/>
    </xf>
    <xf numFmtId="1" fontId="0" fillId="2" borderId="0" xfId="0" applyNumberFormat="1" applyFill="1" applyBorder="1" applyAlignment="1" applyProtection="1">
      <alignment horizontal="left"/>
    </xf>
    <xf numFmtId="9" fontId="2" fillId="2" borderId="0" xfId="0" applyNumberFormat="1" applyFont="1" applyFill="1" applyBorder="1" applyAlignment="1" applyProtection="1">
      <alignment horizontal="left"/>
    </xf>
    <xf numFmtId="0" fontId="0" fillId="2" borderId="11" xfId="0" applyFill="1" applyBorder="1" applyProtection="1"/>
    <xf numFmtId="9" fontId="0" fillId="2" borderId="11" xfId="2" applyNumberFormat="1" applyFont="1" applyFill="1" applyBorder="1" applyAlignment="1" applyProtection="1">
      <alignment horizontal="left"/>
    </xf>
    <xf numFmtId="9" fontId="6" fillId="2" borderId="11" xfId="2" applyFont="1" applyFill="1" applyBorder="1" applyAlignment="1" applyProtection="1">
      <alignment horizontal="left"/>
    </xf>
    <xf numFmtId="0" fontId="0" fillId="2" borderId="9" xfId="0" applyFill="1" applyBorder="1" applyProtection="1"/>
    <xf numFmtId="0" fontId="0" fillId="2" borderId="14" xfId="0" applyFill="1" applyBorder="1" applyProtection="1"/>
    <xf numFmtId="0" fontId="7" fillId="2" borderId="7" xfId="0" applyFont="1" applyFill="1" applyBorder="1" applyProtection="1"/>
    <xf numFmtId="0" fontId="7" fillId="2" borderId="1" xfId="0" applyFont="1" applyFill="1" applyBorder="1" applyProtection="1"/>
    <xf numFmtId="0" fontId="10" fillId="2" borderId="1" xfId="0" applyFont="1" applyFill="1" applyBorder="1" applyProtection="1"/>
    <xf numFmtId="3" fontId="10" fillId="2" borderId="1" xfId="0" applyNumberFormat="1" applyFont="1" applyFill="1" applyBorder="1" applyAlignment="1" applyProtection="1">
      <alignment horizontal="left"/>
    </xf>
    <xf numFmtId="0" fontId="7" fillId="2" borderId="3" xfId="0" applyFont="1" applyFill="1" applyBorder="1" applyProtection="1"/>
    <xf numFmtId="0" fontId="10" fillId="2" borderId="0" xfId="0" applyFont="1" applyFill="1" applyBorder="1" applyProtection="1"/>
    <xf numFmtId="0" fontId="7" fillId="2" borderId="8" xfId="0" applyFont="1" applyFill="1" applyBorder="1" applyProtection="1"/>
    <xf numFmtId="0" fontId="10" fillId="2" borderId="2" xfId="0" applyFont="1" applyFill="1" applyBorder="1" applyProtection="1"/>
    <xf numFmtId="1" fontId="10" fillId="2" borderId="2" xfId="0" applyNumberFormat="1" applyFont="1" applyFill="1" applyBorder="1" applyAlignment="1" applyProtection="1">
      <alignment horizontal="left"/>
    </xf>
    <xf numFmtId="9" fontId="10" fillId="2" borderId="2" xfId="2" applyFont="1" applyFill="1" applyBorder="1" applyAlignment="1" applyProtection="1">
      <alignment horizontal="left"/>
    </xf>
    <xf numFmtId="3" fontId="7" fillId="2" borderId="1" xfId="0" applyNumberFormat="1" applyFont="1" applyFill="1" applyBorder="1" applyAlignment="1" applyProtection="1">
      <alignment horizontal="left"/>
    </xf>
    <xf numFmtId="3" fontId="7" fillId="2" borderId="1" xfId="2" applyNumberFormat="1" applyFont="1" applyFill="1" applyBorder="1" applyAlignment="1" applyProtection="1">
      <alignment horizontal="left"/>
    </xf>
    <xf numFmtId="0" fontId="0" fillId="3" borderId="3" xfId="0" applyFill="1" applyBorder="1" applyProtection="1"/>
    <xf numFmtId="0" fontId="0" fillId="3" borderId="5" xfId="0" applyFill="1" applyBorder="1" applyProtection="1"/>
    <xf numFmtId="0" fontId="2" fillId="2" borderId="30" xfId="0" applyFont="1" applyFill="1" applyBorder="1" applyProtection="1"/>
    <xf numFmtId="0" fontId="2" fillId="2" borderId="3" xfId="0" applyFont="1" applyFill="1" applyBorder="1" applyProtection="1"/>
    <xf numFmtId="0" fontId="2" fillId="2" borderId="31" xfId="0" applyFont="1" applyFill="1" applyBorder="1" applyProtection="1"/>
    <xf numFmtId="0" fontId="0" fillId="2" borderId="3" xfId="0" applyFill="1" applyBorder="1" applyProtection="1"/>
    <xf numFmtId="20" fontId="2" fillId="2" borderId="31" xfId="0" applyNumberFormat="1" applyFont="1" applyFill="1" applyBorder="1" applyAlignment="1" applyProtection="1">
      <alignment horizontal="left"/>
    </xf>
    <xf numFmtId="0" fontId="6" fillId="3" borderId="3" xfId="0" applyFont="1" applyFill="1" applyBorder="1" applyProtection="1"/>
    <xf numFmtId="0" fontId="7" fillId="3" borderId="3" xfId="0" applyFont="1" applyFill="1" applyBorder="1" applyProtection="1"/>
    <xf numFmtId="0" fontId="0" fillId="3" borderId="8" xfId="0" applyFill="1" applyBorder="1" applyProtection="1"/>
    <xf numFmtId="0" fontId="0" fillId="3" borderId="19" xfId="0" applyFill="1" applyBorder="1" applyProtection="1"/>
    <xf numFmtId="0" fontId="0" fillId="3" borderId="2" xfId="0" applyFill="1" applyBorder="1" applyProtection="1"/>
    <xf numFmtId="0" fontId="0" fillId="3" borderId="3" xfId="0" applyFill="1" applyBorder="1" applyAlignment="1" applyProtection="1"/>
    <xf numFmtId="0" fontId="0" fillId="3" borderId="6" xfId="0" applyFill="1" applyBorder="1" applyProtection="1"/>
    <xf numFmtId="0" fontId="7" fillId="2" borderId="0" xfId="0" applyFont="1" applyFill="1" applyBorder="1"/>
    <xf numFmtId="0" fontId="1" fillId="8" borderId="0" xfId="0" applyFont="1" applyFill="1"/>
    <xf numFmtId="0" fontId="6" fillId="3" borderId="7" xfId="0" applyFont="1" applyFill="1" applyBorder="1" applyProtection="1"/>
    <xf numFmtId="0" fontId="0" fillId="3" borderId="1" xfId="0" applyFill="1" applyBorder="1" applyProtection="1"/>
    <xf numFmtId="0" fontId="14" fillId="4" borderId="1" xfId="0" applyFont="1" applyFill="1" applyBorder="1" applyAlignment="1" applyProtection="1">
      <alignment horizontal="right"/>
    </xf>
    <xf numFmtId="0" fontId="0" fillId="3" borderId="4" xfId="0" applyFill="1" applyBorder="1" applyProtection="1"/>
    <xf numFmtId="0" fontId="1" fillId="8" borderId="16" xfId="0" applyFont="1" applyFill="1" applyBorder="1"/>
    <xf numFmtId="0" fontId="1" fillId="8" borderId="9" xfId="0" applyFont="1" applyFill="1" applyBorder="1"/>
    <xf numFmtId="0" fontId="1" fillId="8" borderId="14" xfId="0" applyFont="1" applyFill="1" applyBorder="1"/>
    <xf numFmtId="0" fontId="1" fillId="2" borderId="16" xfId="0" applyFont="1" applyFill="1" applyBorder="1"/>
    <xf numFmtId="0" fontId="0" fillId="2" borderId="13" xfId="0" applyFill="1" applyBorder="1" applyProtection="1"/>
    <xf numFmtId="3" fontId="0" fillId="2" borderId="13" xfId="0" applyNumberFormat="1" applyFill="1" applyBorder="1" applyAlignment="1" applyProtection="1">
      <alignment horizontal="left"/>
    </xf>
    <xf numFmtId="9" fontId="0" fillId="2" borderId="0" xfId="2" applyNumberFormat="1" applyFont="1" applyFill="1" applyBorder="1" applyAlignment="1" applyProtection="1">
      <alignment horizontal="left"/>
    </xf>
    <xf numFmtId="9" fontId="6" fillId="2" borderId="0" xfId="2" applyFont="1" applyFill="1" applyBorder="1" applyAlignment="1" applyProtection="1">
      <alignment horizontal="left"/>
    </xf>
    <xf numFmtId="0" fontId="2" fillId="2" borderId="32" xfId="0" applyFont="1" applyFill="1" applyBorder="1" applyProtection="1"/>
    <xf numFmtId="0" fontId="0" fillId="2" borderId="33" xfId="0" applyFill="1" applyBorder="1" applyProtection="1"/>
    <xf numFmtId="0" fontId="2" fillId="2" borderId="33" xfId="0" applyFont="1" applyFill="1" applyBorder="1" applyProtection="1"/>
    <xf numFmtId="1" fontId="8" fillId="4" borderId="0" xfId="0" applyNumberFormat="1" applyFont="1" applyFill="1" applyBorder="1" applyProtection="1"/>
    <xf numFmtId="165" fontId="14" fillId="4" borderId="0" xfId="0" applyNumberFormat="1" applyFont="1" applyFill="1" applyBorder="1" applyAlignment="1" applyProtection="1">
      <alignment horizontal="right"/>
    </xf>
    <xf numFmtId="3" fontId="7" fillId="2" borderId="1" xfId="0" applyNumberFormat="1" applyFont="1" applyFill="1" applyBorder="1" applyProtection="1"/>
    <xf numFmtId="3" fontId="10" fillId="2" borderId="0" xfId="0" applyNumberFormat="1" applyFont="1" applyFill="1" applyBorder="1" applyAlignment="1" applyProtection="1">
      <alignment horizontal="right"/>
    </xf>
    <xf numFmtId="0" fontId="7" fillId="2" borderId="2" xfId="0" applyFont="1" applyFill="1" applyBorder="1"/>
    <xf numFmtId="0" fontId="7" fillId="3" borderId="10" xfId="0" applyFont="1" applyFill="1" applyBorder="1" applyProtection="1"/>
    <xf numFmtId="3" fontId="20" fillId="6" borderId="32" xfId="0" applyNumberFormat="1" applyFont="1" applyFill="1" applyBorder="1" applyProtection="1"/>
    <xf numFmtId="0" fontId="20" fillId="6" borderId="34" xfId="0" applyFont="1" applyFill="1" applyBorder="1" applyProtection="1"/>
    <xf numFmtId="0" fontId="1" fillId="8" borderId="0" xfId="0" applyFont="1" applyFill="1" applyProtection="1">
      <protection locked="0"/>
    </xf>
    <xf numFmtId="0" fontId="22" fillId="2" borderId="0" xfId="1" applyFont="1" applyFill="1" applyAlignment="1" applyProtection="1">
      <protection locked="0"/>
    </xf>
    <xf numFmtId="0" fontId="33" fillId="8" borderId="32" xfId="1" applyFont="1" applyFill="1" applyBorder="1" applyAlignment="1" applyProtection="1">
      <alignment vertical="center"/>
    </xf>
    <xf numFmtId="0" fontId="33" fillId="8" borderId="33" xfId="1" applyFont="1" applyFill="1" applyBorder="1" applyAlignment="1" applyProtection="1">
      <alignment vertical="center"/>
    </xf>
    <xf numFmtId="0" fontId="33" fillId="8" borderId="34" xfId="1" applyFont="1" applyFill="1" applyBorder="1" applyAlignment="1" applyProtection="1">
      <alignment vertical="center"/>
    </xf>
    <xf numFmtId="0" fontId="37" fillId="8" borderId="33" xfId="1" applyFont="1" applyFill="1" applyBorder="1" applyAlignment="1" applyProtection="1">
      <alignment vertical="center"/>
    </xf>
    <xf numFmtId="0" fontId="2" fillId="2" borderId="3" xfId="0" applyFont="1" applyFill="1" applyBorder="1" applyAlignment="1" applyProtection="1"/>
    <xf numFmtId="0" fontId="2" fillId="2" borderId="10" xfId="0" applyFont="1" applyFill="1" applyBorder="1" applyAlignment="1" applyProtection="1"/>
    <xf numFmtId="0" fontId="2" fillId="2" borderId="7" xfId="0" applyFont="1" applyFill="1" applyBorder="1" applyAlignment="1" applyProtection="1"/>
    <xf numFmtId="0" fontId="2" fillId="2" borderId="18" xfId="0" applyFont="1" applyFill="1" applyBorder="1" applyAlignment="1" applyProtection="1"/>
    <xf numFmtId="0" fontId="2" fillId="2" borderId="1" xfId="0" applyFont="1" applyFill="1" applyBorder="1" applyAlignment="1" applyProtection="1"/>
    <xf numFmtId="0" fontId="7" fillId="2" borderId="1" xfId="0" applyFont="1" applyFill="1" applyBorder="1" applyAlignment="1" applyProtection="1"/>
    <xf numFmtId="0" fontId="7" fillId="2" borderId="4" xfId="0" applyFont="1" applyFill="1" applyBorder="1" applyAlignment="1" applyProtection="1"/>
    <xf numFmtId="0" fontId="2" fillId="2" borderId="33" xfId="0" applyFont="1" applyFill="1" applyBorder="1" applyAlignment="1" applyProtection="1"/>
    <xf numFmtId="0" fontId="21" fillId="2" borderId="7" xfId="0" applyFont="1" applyFill="1" applyBorder="1" applyProtection="1"/>
    <xf numFmtId="20" fontId="2" fillId="2" borderId="3" xfId="0" applyNumberFormat="1" applyFont="1" applyFill="1" applyBorder="1" applyAlignment="1" applyProtection="1">
      <alignment horizontal="left"/>
    </xf>
    <xf numFmtId="0" fontId="0" fillId="2" borderId="8" xfId="0" applyFill="1" applyBorder="1" applyProtection="1"/>
    <xf numFmtId="0" fontId="0" fillId="2" borderId="35" xfId="0" applyFill="1" applyBorder="1" applyProtection="1"/>
    <xf numFmtId="0" fontId="0" fillId="2" borderId="2" xfId="0" applyFill="1" applyBorder="1" applyProtection="1"/>
    <xf numFmtId="9" fontId="0" fillId="2" borderId="2" xfId="2" applyNumberFormat="1" applyFont="1" applyFill="1" applyBorder="1" applyAlignment="1" applyProtection="1">
      <alignment horizontal="left"/>
    </xf>
    <xf numFmtId="9" fontId="6" fillId="2" borderId="2" xfId="2" applyFont="1" applyFill="1" applyBorder="1" applyAlignment="1" applyProtection="1">
      <alignment horizontal="left"/>
    </xf>
    <xf numFmtId="1" fontId="38" fillId="3" borderId="0" xfId="0" applyNumberFormat="1" applyFont="1" applyFill="1" applyBorder="1" applyProtection="1"/>
    <xf numFmtId="1" fontId="38" fillId="3" borderId="2" xfId="0" applyNumberFormat="1" applyFont="1" applyFill="1" applyBorder="1" applyProtection="1"/>
    <xf numFmtId="0" fontId="6" fillId="8" borderId="7" xfId="0" applyFont="1" applyFill="1" applyBorder="1" applyAlignment="1" applyProtection="1"/>
    <xf numFmtId="0" fontId="6" fillId="8" borderId="1" xfId="0" applyFont="1" applyFill="1" applyBorder="1" applyAlignment="1" applyProtection="1"/>
    <xf numFmtId="0" fontId="6" fillId="8" borderId="4" xfId="0" applyFont="1" applyFill="1" applyBorder="1" applyAlignment="1" applyProtection="1"/>
    <xf numFmtId="0" fontId="1" fillId="8" borderId="8" xfId="0" applyFont="1" applyFill="1" applyBorder="1"/>
    <xf numFmtId="0" fontId="35" fillId="8" borderId="2" xfId="1" applyFont="1" applyFill="1" applyBorder="1" applyAlignment="1" applyProtection="1">
      <alignment horizontal="right" vertical="center"/>
    </xf>
    <xf numFmtId="0" fontId="35" fillId="8" borderId="2" xfId="1" applyFont="1" applyFill="1" applyBorder="1" applyAlignment="1" applyProtection="1">
      <alignment horizontal="left" vertical="center"/>
    </xf>
    <xf numFmtId="0" fontId="35" fillId="8" borderId="2" xfId="1" applyFont="1" applyFill="1" applyBorder="1" applyAlignment="1" applyProtection="1">
      <alignment vertical="center"/>
    </xf>
    <xf numFmtId="0" fontId="35" fillId="8" borderId="6" xfId="1" applyFont="1" applyFill="1" applyBorder="1" applyAlignment="1" applyProtection="1">
      <alignment vertical="center"/>
    </xf>
    <xf numFmtId="0" fontId="2" fillId="2" borderId="34" xfId="0" applyFont="1" applyFill="1" applyBorder="1" applyAlignment="1" applyProtection="1">
      <alignment horizontal="left"/>
    </xf>
    <xf numFmtId="3" fontId="0" fillId="3" borderId="5" xfId="0" applyNumberFormat="1" applyFill="1" applyBorder="1" applyAlignment="1" applyProtection="1">
      <alignment horizontal="left"/>
    </xf>
    <xf numFmtId="3" fontId="0" fillId="3" borderId="36" xfId="0" applyNumberFormat="1" applyFill="1" applyBorder="1" applyAlignment="1" applyProtection="1">
      <alignment horizontal="left"/>
    </xf>
    <xf numFmtId="3" fontId="0" fillId="2" borderId="37" xfId="0" applyNumberFormat="1" applyFill="1" applyBorder="1" applyAlignment="1" applyProtection="1">
      <alignment horizontal="left"/>
    </xf>
    <xf numFmtId="9" fontId="2" fillId="2" borderId="5" xfId="0" applyNumberFormat="1" applyFont="1" applyFill="1" applyBorder="1" applyAlignment="1" applyProtection="1">
      <alignment horizontal="left"/>
    </xf>
    <xf numFmtId="9" fontId="6" fillId="2" borderId="36" xfId="2" applyFont="1" applyFill="1" applyBorder="1" applyAlignment="1" applyProtection="1">
      <alignment horizontal="left"/>
    </xf>
    <xf numFmtId="3" fontId="0" fillId="3" borderId="37" xfId="0" applyNumberFormat="1" applyFill="1" applyBorder="1" applyAlignment="1" applyProtection="1">
      <alignment horizontal="left"/>
    </xf>
    <xf numFmtId="9" fontId="6" fillId="2" borderId="6" xfId="2" applyFont="1" applyFill="1" applyBorder="1" applyAlignment="1" applyProtection="1">
      <alignment horizontal="left"/>
    </xf>
    <xf numFmtId="9" fontId="6" fillId="2" borderId="5" xfId="2" applyFont="1" applyFill="1" applyBorder="1" applyAlignment="1" applyProtection="1">
      <alignment horizontal="left"/>
    </xf>
    <xf numFmtId="3" fontId="10" fillId="2" borderId="4" xfId="0" applyNumberFormat="1" applyFont="1" applyFill="1" applyBorder="1" applyAlignment="1" applyProtection="1">
      <alignment horizontal="left"/>
    </xf>
    <xf numFmtId="3" fontId="10" fillId="2" borderId="5" xfId="0" applyNumberFormat="1" applyFont="1" applyFill="1" applyBorder="1" applyAlignment="1" applyProtection="1">
      <alignment horizontal="left"/>
    </xf>
    <xf numFmtId="9" fontId="10" fillId="2" borderId="6" xfId="2" applyFont="1" applyFill="1" applyBorder="1" applyAlignment="1" applyProtection="1">
      <alignment horizontal="left"/>
    </xf>
    <xf numFmtId="3" fontId="7" fillId="2" borderId="4" xfId="2" applyNumberFormat="1" applyFont="1" applyFill="1" applyBorder="1" applyAlignment="1" applyProtection="1">
      <alignment horizontal="left"/>
    </xf>
    <xf numFmtId="0" fontId="2" fillId="2" borderId="1" xfId="0" applyFont="1" applyFill="1" applyBorder="1" applyAlignment="1">
      <alignment horizontal="right"/>
    </xf>
    <xf numFmtId="0" fontId="0" fillId="2" borderId="18" xfId="0" applyFill="1" applyBorder="1"/>
    <xf numFmtId="0" fontId="2" fillId="2" borderId="15" xfId="0" applyFont="1" applyFill="1" applyBorder="1"/>
    <xf numFmtId="0" fontId="2" fillId="2" borderId="1" xfId="0" applyFont="1" applyFill="1" applyBorder="1"/>
    <xf numFmtId="0" fontId="6" fillId="3" borderId="3" xfId="0" applyFont="1" applyFill="1" applyBorder="1"/>
    <xf numFmtId="0" fontId="0" fillId="3" borderId="3" xfId="0" applyFill="1" applyBorder="1"/>
    <xf numFmtId="0" fontId="0" fillId="3" borderId="3" xfId="0" applyFill="1" applyBorder="1" applyAlignment="1"/>
    <xf numFmtId="0" fontId="0" fillId="3" borderId="30" xfId="0" applyFill="1" applyBorder="1" applyAlignment="1"/>
    <xf numFmtId="0" fontId="21" fillId="2" borderId="31" xfId="0" applyFont="1" applyFill="1" applyBorder="1"/>
    <xf numFmtId="0" fontId="0" fillId="3" borderId="30" xfId="0" applyFill="1" applyBorder="1"/>
    <xf numFmtId="0" fontId="2" fillId="2" borderId="30" xfId="0" applyFont="1" applyFill="1" applyBorder="1"/>
    <xf numFmtId="0" fontId="2" fillId="2" borderId="3" xfId="0" applyFont="1" applyFill="1" applyBorder="1"/>
    <xf numFmtId="0" fontId="2" fillId="9" borderId="31" xfId="0" applyFont="1" applyFill="1" applyBorder="1" applyProtection="1">
      <protection locked="0"/>
    </xf>
    <xf numFmtId="9" fontId="0" fillId="5" borderId="0" xfId="2" applyFont="1" applyFill="1" applyBorder="1" applyAlignment="1">
      <alignment horizontal="left"/>
    </xf>
    <xf numFmtId="0" fontId="0" fillId="2" borderId="3" xfId="0" applyFill="1" applyBorder="1"/>
    <xf numFmtId="0" fontId="0" fillId="2" borderId="30" xfId="0" applyFill="1" applyBorder="1"/>
    <xf numFmtId="0" fontId="9" fillId="2" borderId="0" xfId="0" applyFont="1" applyFill="1" applyProtection="1">
      <protection locked="0"/>
    </xf>
    <xf numFmtId="0" fontId="2" fillId="9" borderId="0" xfId="0" applyFont="1" applyFill="1" applyProtection="1"/>
    <xf numFmtId="0" fontId="0" fillId="0" borderId="16" xfId="0" applyBorder="1"/>
    <xf numFmtId="0" fontId="6" fillId="0" borderId="13" xfId="0" applyFont="1" applyBorder="1"/>
    <xf numFmtId="166" fontId="6" fillId="10" borderId="13" xfId="0" applyNumberFormat="1" applyFont="1" applyFill="1" applyBorder="1" applyProtection="1"/>
    <xf numFmtId="166" fontId="6" fillId="4" borderId="13" xfId="0" applyNumberFormat="1" applyFont="1" applyFill="1" applyBorder="1" applyProtection="1"/>
    <xf numFmtId="166" fontId="6" fillId="0" borderId="13" xfId="0" applyNumberFormat="1" applyFont="1" applyBorder="1"/>
    <xf numFmtId="166" fontId="6" fillId="0" borderId="13" xfId="0" applyNumberFormat="1" applyFont="1" applyFill="1" applyBorder="1" applyAlignment="1" applyProtection="1">
      <alignment horizontal="right"/>
      <protection locked="0"/>
    </xf>
    <xf numFmtId="0" fontId="6" fillId="0" borderId="13" xfId="0" applyFont="1" applyBorder="1" applyProtection="1">
      <protection locked="0"/>
    </xf>
    <xf numFmtId="0" fontId="0" fillId="0" borderId="9" xfId="0" applyBorder="1"/>
    <xf numFmtId="0" fontId="6" fillId="0" borderId="0" xfId="0" applyFont="1" applyBorder="1"/>
    <xf numFmtId="166" fontId="6" fillId="4" borderId="0" xfId="0" applyNumberFormat="1" applyFont="1" applyFill="1" applyBorder="1" applyProtection="1"/>
    <xf numFmtId="166" fontId="6" fillId="10" borderId="0" xfId="0" applyNumberFormat="1" applyFont="1" applyFill="1" applyBorder="1" applyProtection="1"/>
    <xf numFmtId="166" fontId="6" fillId="0" borderId="0" xfId="0" applyNumberFormat="1" applyFont="1" applyBorder="1"/>
    <xf numFmtId="166" fontId="6" fillId="0" borderId="0" xfId="0" applyNumberFormat="1" applyFont="1" applyFill="1" applyBorder="1" applyAlignment="1" applyProtection="1">
      <alignment horizontal="right"/>
      <protection locked="0"/>
    </xf>
    <xf numFmtId="0" fontId="6" fillId="0" borderId="0" xfId="0" applyFont="1" applyBorder="1" applyProtection="1">
      <protection locked="0"/>
    </xf>
    <xf numFmtId="166" fontId="6" fillId="0" borderId="0" xfId="0" applyNumberFormat="1" applyFont="1" applyFill="1" applyBorder="1" applyProtection="1"/>
    <xf numFmtId="166" fontId="6" fillId="4" borderId="0" xfId="0" applyNumberFormat="1" applyFont="1" applyFill="1" applyBorder="1" applyAlignment="1" applyProtection="1">
      <alignment horizontal="right"/>
      <protection locked="0"/>
    </xf>
    <xf numFmtId="166" fontId="6" fillId="10" borderId="0" xfId="0" applyNumberFormat="1" applyFont="1" applyFill="1" applyBorder="1" applyAlignment="1" applyProtection="1">
      <alignment horizontal="right"/>
      <protection locked="0"/>
    </xf>
    <xf numFmtId="166" fontId="6" fillId="0" borderId="0" xfId="0" applyNumberFormat="1" applyFont="1" applyFill="1" applyBorder="1"/>
    <xf numFmtId="0" fontId="6" fillId="0" borderId="0" xfId="0" applyFont="1" applyFill="1" applyBorder="1" applyProtection="1">
      <protection locked="0"/>
    </xf>
    <xf numFmtId="166" fontId="6" fillId="0" borderId="0" xfId="0" applyNumberFormat="1" applyFont="1" applyBorder="1" applyProtection="1">
      <protection locked="0"/>
    </xf>
    <xf numFmtId="0" fontId="0" fillId="0" borderId="14" xfId="0" applyBorder="1"/>
    <xf numFmtId="0" fontId="6" fillId="0" borderId="11" xfId="0" applyFont="1" applyBorder="1"/>
    <xf numFmtId="166" fontId="6" fillId="0" borderId="11" xfId="0" applyNumberFormat="1" applyFont="1" applyBorder="1"/>
    <xf numFmtId="166" fontId="6" fillId="4" borderId="11" xfId="0" applyNumberFormat="1" applyFont="1" applyFill="1" applyBorder="1" applyProtection="1"/>
    <xf numFmtId="166" fontId="6" fillId="10" borderId="11" xfId="0" applyNumberFormat="1" applyFont="1" applyFill="1" applyBorder="1" applyProtection="1"/>
    <xf numFmtId="166" fontId="6" fillId="0" borderId="11" xfId="0" applyNumberFormat="1" applyFont="1" applyFill="1" applyBorder="1" applyAlignment="1" applyProtection="1">
      <alignment horizontal="right"/>
      <protection locked="0"/>
    </xf>
    <xf numFmtId="0" fontId="6" fillId="0" borderId="11" xfId="0" applyFont="1" applyBorder="1" applyProtection="1">
      <protection locked="0"/>
    </xf>
    <xf numFmtId="0" fontId="0" fillId="0" borderId="9" xfId="0" applyFill="1" applyBorder="1"/>
    <xf numFmtId="0" fontId="6" fillId="0" borderId="0" xfId="0" applyFont="1" applyFill="1" applyBorder="1"/>
    <xf numFmtId="0" fontId="27" fillId="2" borderId="0" xfId="0" applyFont="1" applyFill="1" applyProtection="1"/>
    <xf numFmtId="1" fontId="10" fillId="3" borderId="0" xfId="0" applyNumberFormat="1" applyFont="1" applyFill="1" applyBorder="1" applyAlignment="1">
      <alignment horizontal="right"/>
    </xf>
    <xf numFmtId="0" fontId="10" fillId="3" borderId="0" xfId="0" applyFont="1" applyFill="1" applyBorder="1"/>
    <xf numFmtId="1" fontId="10" fillId="3" borderId="11" xfId="0" applyNumberFormat="1" applyFont="1" applyFill="1" applyBorder="1" applyAlignment="1">
      <alignment horizontal="right"/>
    </xf>
    <xf numFmtId="0" fontId="10" fillId="3" borderId="11" xfId="0" applyFont="1" applyFill="1" applyBorder="1"/>
    <xf numFmtId="3" fontId="38" fillId="3" borderId="0" xfId="0" applyNumberFormat="1" applyFont="1" applyFill="1" applyBorder="1" applyAlignment="1">
      <alignment horizontal="center"/>
    </xf>
    <xf numFmtId="1" fontId="38" fillId="3" borderId="0" xfId="0" applyNumberFormat="1" applyFont="1" applyFill="1" applyBorder="1" applyAlignment="1" applyProtection="1">
      <alignment horizontal="right"/>
    </xf>
    <xf numFmtId="0" fontId="38" fillId="3" borderId="5" xfId="0" applyFont="1" applyFill="1" applyBorder="1" applyProtection="1"/>
    <xf numFmtId="0" fontId="27" fillId="2" borderId="0" xfId="0" applyFont="1" applyFill="1" applyProtection="1">
      <protection locked="0"/>
    </xf>
    <xf numFmtId="0" fontId="27" fillId="2" borderId="0" xfId="0" quotePrefix="1" applyFont="1" applyFill="1" applyProtection="1">
      <protection locked="0"/>
    </xf>
    <xf numFmtId="166" fontId="27" fillId="2" borderId="0" xfId="0" applyNumberFormat="1" applyFont="1" applyFill="1" applyProtection="1">
      <protection locked="0"/>
    </xf>
    <xf numFmtId="0" fontId="27" fillId="2" borderId="0" xfId="0" applyFont="1" applyFill="1" applyAlignment="1" applyProtection="1">
      <alignment horizontal="right"/>
      <protection locked="0"/>
    </xf>
    <xf numFmtId="166" fontId="6" fillId="10" borderId="0" xfId="0" applyNumberFormat="1" applyFont="1" applyFill="1" applyBorder="1"/>
    <xf numFmtId="0" fontId="36" fillId="2" borderId="0" xfId="1" applyFont="1" applyFill="1" applyAlignment="1" applyProtection="1">
      <alignment horizontal="left"/>
      <protection locked="0"/>
    </xf>
    <xf numFmtId="164" fontId="19" fillId="3" borderId="0" xfId="0" applyNumberFormat="1" applyFont="1" applyFill="1" applyBorder="1" applyAlignment="1">
      <alignment horizontal="right"/>
    </xf>
    <xf numFmtId="3" fontId="20" fillId="6" borderId="13" xfId="0" applyNumberFormat="1" applyFont="1" applyFill="1" applyBorder="1" applyProtection="1"/>
    <xf numFmtId="0" fontId="20" fillId="6" borderId="13" xfId="0" applyFont="1" applyFill="1" applyBorder="1"/>
    <xf numFmtId="9" fontId="41" fillId="2" borderId="1" xfId="0" applyNumberFormat="1" applyFont="1" applyFill="1" applyBorder="1" applyAlignment="1" applyProtection="1">
      <alignment horizontal="left"/>
    </xf>
    <xf numFmtId="1" fontId="8" fillId="4" borderId="0" xfId="0" applyNumberFormat="1" applyFont="1" applyFill="1" applyBorder="1" applyAlignment="1" applyProtection="1">
      <alignment horizontal="right"/>
    </xf>
    <xf numFmtId="164" fontId="19" fillId="3" borderId="2" xfId="0" applyNumberFormat="1" applyFont="1" applyFill="1" applyBorder="1" applyAlignment="1" applyProtection="1">
      <alignment horizontal="right"/>
    </xf>
    <xf numFmtId="0" fontId="3" fillId="3" borderId="0" xfId="0" applyFont="1" applyFill="1" applyBorder="1"/>
    <xf numFmtId="0" fontId="3" fillId="3" borderId="10" xfId="0" applyFont="1" applyFill="1" applyBorder="1"/>
    <xf numFmtId="0" fontId="2" fillId="3" borderId="10" xfId="0" applyFont="1" applyFill="1" applyBorder="1"/>
    <xf numFmtId="0" fontId="3" fillId="3" borderId="12" xfId="0" applyFont="1" applyFill="1" applyBorder="1"/>
    <xf numFmtId="3" fontId="19" fillId="3" borderId="0" xfId="0" applyNumberFormat="1" applyFont="1" applyFill="1" applyBorder="1" applyAlignment="1">
      <alignment horizontal="center"/>
    </xf>
    <xf numFmtId="3" fontId="38" fillId="3" borderId="11" xfId="0" applyNumberFormat="1" applyFont="1" applyFill="1" applyBorder="1" applyAlignment="1">
      <alignment horizontal="center"/>
    </xf>
    <xf numFmtId="0" fontId="18" fillId="3" borderId="0" xfId="0" applyFont="1" applyFill="1" applyBorder="1"/>
    <xf numFmtId="0" fontId="17" fillId="3" borderId="10" xfId="0" applyFont="1" applyFill="1" applyBorder="1"/>
    <xf numFmtId="0" fontId="2" fillId="2" borderId="15" xfId="0" applyFont="1" applyFill="1" applyBorder="1" applyAlignment="1" applyProtection="1"/>
    <xf numFmtId="0" fontId="2" fillId="2" borderId="4" xfId="0" applyFont="1" applyFill="1" applyBorder="1" applyAlignment="1" applyProtection="1"/>
    <xf numFmtId="1" fontId="2" fillId="2" borderId="9" xfId="0" applyNumberFormat="1" applyFont="1" applyFill="1" applyBorder="1" applyAlignment="1" applyProtection="1"/>
    <xf numFmtId="1" fontId="2" fillId="2" borderId="0" xfId="0" applyNumberFormat="1" applyFont="1" applyFill="1" applyBorder="1" applyAlignment="1" applyProtection="1"/>
    <xf numFmtId="1" fontId="2" fillId="2" borderId="5" xfId="0" applyNumberFormat="1" applyFont="1" applyFill="1" applyBorder="1" applyAlignment="1" applyProtection="1"/>
    <xf numFmtId="1" fontId="3" fillId="2" borderId="0" xfId="0" applyNumberFormat="1" applyFont="1" applyFill="1" applyBorder="1" applyProtection="1"/>
    <xf numFmtId="0" fontId="3" fillId="2" borderId="0" xfId="0" applyFont="1" applyFill="1" applyBorder="1" applyProtection="1"/>
    <xf numFmtId="0" fontId="3" fillId="2" borderId="5" xfId="0" applyFont="1" applyFill="1" applyBorder="1" applyProtection="1"/>
    <xf numFmtId="0" fontId="1" fillId="3" borderId="0" xfId="0" applyFont="1" applyFill="1" applyBorder="1" applyProtection="1"/>
    <xf numFmtId="0" fontId="1" fillId="3" borderId="5" xfId="0" applyFont="1" applyFill="1" applyBorder="1" applyProtection="1"/>
    <xf numFmtId="0" fontId="2" fillId="3" borderId="0" xfId="0" applyFont="1" applyFill="1" applyBorder="1" applyProtection="1"/>
    <xf numFmtId="0" fontId="2" fillId="3" borderId="5" xfId="0" applyFont="1" applyFill="1" applyBorder="1" applyProtection="1"/>
    <xf numFmtId="0" fontId="3" fillId="3" borderId="0" xfId="0" applyFont="1" applyFill="1" applyBorder="1" applyProtection="1"/>
    <xf numFmtId="0" fontId="3" fillId="3" borderId="5" xfId="0" applyFont="1" applyFill="1" applyBorder="1" applyProtection="1"/>
    <xf numFmtId="0" fontId="3" fillId="3" borderId="2" xfId="0" applyFont="1" applyFill="1" applyBorder="1" applyProtection="1"/>
    <xf numFmtId="0" fontId="3" fillId="3" borderId="6" xfId="0" applyFont="1" applyFill="1" applyBorder="1" applyProtection="1"/>
    <xf numFmtId="0" fontId="3" fillId="2" borderId="9" xfId="0" applyFont="1" applyFill="1" applyBorder="1" applyAlignment="1" applyProtection="1"/>
    <xf numFmtId="0" fontId="3" fillId="2" borderId="10" xfId="0" applyFont="1" applyFill="1" applyBorder="1" applyAlignment="1" applyProtection="1"/>
    <xf numFmtId="1" fontId="19" fillId="3" borderId="0" xfId="0" applyNumberFormat="1" applyFont="1" applyFill="1" applyBorder="1" applyProtection="1"/>
    <xf numFmtId="0" fontId="39" fillId="3" borderId="0" xfId="0" applyFont="1" applyFill="1" applyBorder="1" applyAlignment="1" applyProtection="1"/>
    <xf numFmtId="165" fontId="7" fillId="3" borderId="9" xfId="0" applyNumberFormat="1" applyFont="1" applyFill="1" applyBorder="1" applyAlignment="1">
      <alignment horizontal="center"/>
    </xf>
    <xf numFmtId="167" fontId="10" fillId="2" borderId="0" xfId="0" applyNumberFormat="1" applyFont="1" applyFill="1" applyBorder="1" applyAlignment="1">
      <alignment horizontal="left"/>
    </xf>
    <xf numFmtId="167" fontId="10" fillId="2" borderId="5" xfId="0" applyNumberFormat="1" applyFont="1" applyFill="1" applyBorder="1" applyAlignment="1">
      <alignment horizontal="center"/>
    </xf>
    <xf numFmtId="167" fontId="10" fillId="2" borderId="2" xfId="0" applyNumberFormat="1" applyFont="1" applyFill="1" applyBorder="1" applyAlignment="1">
      <alignment horizontal="left"/>
    </xf>
    <xf numFmtId="167" fontId="13" fillId="2" borderId="2" xfId="0" applyNumberFormat="1" applyFont="1" applyFill="1" applyBorder="1" applyAlignment="1">
      <alignment horizontal="left"/>
    </xf>
    <xf numFmtId="167" fontId="13" fillId="2" borderId="6" xfId="0" applyNumberFormat="1" applyFont="1" applyFill="1" applyBorder="1" applyAlignment="1">
      <alignment horizontal="center"/>
    </xf>
    <xf numFmtId="167" fontId="10" fillId="2" borderId="0" xfId="0" applyNumberFormat="1" applyFont="1" applyFill="1" applyBorder="1" applyAlignment="1" applyProtection="1">
      <alignment horizontal="left"/>
    </xf>
    <xf numFmtId="167" fontId="10" fillId="2" borderId="5" xfId="0" applyNumberFormat="1" applyFont="1" applyFill="1" applyBorder="1" applyAlignment="1" applyProtection="1">
      <alignment horizontal="left"/>
    </xf>
    <xf numFmtId="167" fontId="13" fillId="2" borderId="2" xfId="0" applyNumberFormat="1" applyFont="1" applyFill="1" applyBorder="1" applyAlignment="1" applyProtection="1">
      <alignment horizontal="left"/>
    </xf>
    <xf numFmtId="167" fontId="13" fillId="2" borderId="6" xfId="0" applyNumberFormat="1" applyFont="1" applyFill="1" applyBorder="1" applyAlignment="1" applyProtection="1">
      <alignment horizontal="left"/>
    </xf>
    <xf numFmtId="167" fontId="10" fillId="2" borderId="2" xfId="0" applyNumberFormat="1" applyFont="1" applyFill="1" applyBorder="1" applyAlignment="1" applyProtection="1">
      <alignment horizontal="right"/>
    </xf>
    <xf numFmtId="168" fontId="8" fillId="4" borderId="0" xfId="0" applyNumberFormat="1" applyFont="1" applyFill="1" applyBorder="1" applyProtection="1">
      <protection locked="0"/>
    </xf>
    <xf numFmtId="168" fontId="8" fillId="4" borderId="0" xfId="0" applyNumberFormat="1" applyFont="1" applyFill="1" applyBorder="1" applyProtection="1"/>
    <xf numFmtId="168" fontId="8" fillId="4" borderId="2" xfId="0" applyNumberFormat="1" applyFont="1" applyFill="1" applyBorder="1" applyProtection="1"/>
    <xf numFmtId="169" fontId="40" fillId="2" borderId="13" xfId="0" applyNumberFormat="1" applyFont="1" applyFill="1" applyBorder="1" applyAlignment="1">
      <alignment horizontal="left"/>
    </xf>
    <xf numFmtId="170" fontId="8" fillId="4" borderId="0" xfId="0" applyNumberFormat="1" applyFont="1" applyFill="1" applyBorder="1" applyProtection="1"/>
    <xf numFmtId="171" fontId="8" fillId="4" borderId="0" xfId="0" applyNumberFormat="1" applyFont="1" applyFill="1" applyBorder="1" applyAlignment="1" applyProtection="1">
      <alignment horizontal="left"/>
    </xf>
    <xf numFmtId="0" fontId="1" fillId="3" borderId="0" xfId="0" applyFont="1" applyFill="1" applyBorder="1" applyAlignment="1" applyProtection="1">
      <alignment horizontal="left"/>
    </xf>
    <xf numFmtId="0" fontId="7" fillId="3" borderId="23" xfId="0" applyFont="1" applyFill="1" applyBorder="1"/>
    <xf numFmtId="0" fontId="7" fillId="3" borderId="0" xfId="0" applyFont="1" applyFill="1" applyBorder="1" applyAlignment="1"/>
    <xf numFmtId="3" fontId="1" fillId="3" borderId="0" xfId="0" applyNumberFormat="1" applyFont="1" applyFill="1" applyBorder="1" applyAlignment="1">
      <alignment horizontal="center"/>
    </xf>
    <xf numFmtId="3" fontId="3" fillId="3" borderId="0" xfId="0" applyNumberFormat="1" applyFont="1" applyFill="1" applyBorder="1" applyAlignment="1">
      <alignment horizontal="center"/>
    </xf>
    <xf numFmtId="3" fontId="18" fillId="3" borderId="0" xfId="0" applyNumberFormat="1" applyFont="1" applyFill="1" applyBorder="1" applyAlignment="1">
      <alignment horizontal="center"/>
    </xf>
    <xf numFmtId="3" fontId="17" fillId="3" borderId="0" xfId="0" applyNumberFormat="1" applyFont="1" applyFill="1" applyBorder="1" applyAlignment="1">
      <alignment horizontal="center"/>
    </xf>
    <xf numFmtId="3" fontId="2" fillId="3" borderId="38" xfId="0" applyNumberFormat="1" applyFont="1" applyFill="1" applyBorder="1" applyAlignment="1">
      <alignment horizontal="center"/>
    </xf>
    <xf numFmtId="1" fontId="1" fillId="3" borderId="0" xfId="0" applyNumberFormat="1" applyFont="1" applyFill="1" applyBorder="1" applyAlignment="1" applyProtection="1">
      <alignment horizontal="right"/>
    </xf>
    <xf numFmtId="1" fontId="2" fillId="3" borderId="9" xfId="0" applyNumberFormat="1" applyFont="1" applyFill="1" applyBorder="1" applyAlignment="1" applyProtection="1">
      <alignment horizontal="right"/>
    </xf>
    <xf numFmtId="1" fontId="3" fillId="3" borderId="0" xfId="0" applyNumberFormat="1" applyFont="1" applyFill="1" applyBorder="1" applyAlignment="1" applyProtection="1">
      <alignment horizontal="right"/>
    </xf>
    <xf numFmtId="1" fontId="3" fillId="3" borderId="2" xfId="0" applyNumberFormat="1" applyFont="1" applyFill="1" applyBorder="1" applyAlignment="1" applyProtection="1">
      <alignment horizontal="right"/>
    </xf>
    <xf numFmtId="0" fontId="9" fillId="4" borderId="7" xfId="0" applyFont="1" applyFill="1" applyBorder="1" applyProtection="1"/>
    <xf numFmtId="0" fontId="9" fillId="4" borderId="1" xfId="0" applyFont="1" applyFill="1" applyBorder="1" applyAlignment="1" applyProtection="1">
      <alignment horizontal="center"/>
    </xf>
    <xf numFmtId="0" fontId="9" fillId="4" borderId="18" xfId="0" applyFont="1" applyFill="1" applyBorder="1" applyProtection="1"/>
    <xf numFmtId="0" fontId="0" fillId="4" borderId="4" xfId="0" applyFill="1" applyBorder="1" applyProtection="1"/>
    <xf numFmtId="0" fontId="9" fillId="4" borderId="3" xfId="0" applyFont="1" applyFill="1" applyBorder="1" applyProtection="1"/>
    <xf numFmtId="0" fontId="9" fillId="4" borderId="0" xfId="0" applyFont="1" applyFill="1" applyBorder="1" applyProtection="1"/>
    <xf numFmtId="0" fontId="9" fillId="4" borderId="10" xfId="0" applyFont="1" applyFill="1" applyBorder="1" applyProtection="1"/>
    <xf numFmtId="0" fontId="0" fillId="4" borderId="5" xfId="0" applyFill="1" applyBorder="1" applyProtection="1"/>
    <xf numFmtId="0" fontId="9" fillId="4" borderId="8" xfId="0" applyFont="1" applyFill="1" applyBorder="1" applyProtection="1"/>
    <xf numFmtId="0" fontId="22" fillId="4" borderId="2" xfId="1" applyFont="1" applyFill="1" applyBorder="1" applyAlignment="1" applyProtection="1"/>
    <xf numFmtId="0" fontId="9" fillId="4" borderId="19" xfId="0" applyFont="1" applyFill="1" applyBorder="1" applyProtection="1"/>
    <xf numFmtId="0" fontId="0" fillId="4" borderId="35" xfId="0" applyFill="1" applyBorder="1" applyProtection="1"/>
    <xf numFmtId="0" fontId="0" fillId="4" borderId="2" xfId="0" applyFill="1" applyBorder="1" applyProtection="1"/>
    <xf numFmtId="0" fontId="0" fillId="4" borderId="6" xfId="0" applyFill="1" applyBorder="1" applyProtection="1"/>
    <xf numFmtId="0" fontId="2" fillId="9" borderId="0" xfId="0" applyFont="1" applyFill="1" applyAlignment="1" applyProtection="1">
      <alignment horizontal="center"/>
    </xf>
    <xf numFmtId="4" fontId="27" fillId="2" borderId="0" xfId="0" applyNumberFormat="1" applyFont="1" applyFill="1" applyProtection="1">
      <protection locked="0"/>
    </xf>
    <xf numFmtId="4" fontId="6" fillId="2" borderId="0" xfId="0" applyNumberFormat="1" applyFont="1" applyFill="1" applyProtection="1"/>
    <xf numFmtId="0" fontId="6" fillId="0" borderId="0" xfId="0" applyFont="1" applyBorder="1" applyProtection="1"/>
    <xf numFmtId="4" fontId="6" fillId="0" borderId="17" xfId="0" applyNumberFormat="1" applyFont="1" applyFill="1" applyBorder="1" applyProtection="1"/>
    <xf numFmtId="4" fontId="6" fillId="0" borderId="10" xfId="0" applyNumberFormat="1" applyFont="1" applyFill="1" applyBorder="1"/>
    <xf numFmtId="4" fontId="6" fillId="0" borderId="10" xfId="0" applyNumberFormat="1" applyFont="1" applyFill="1" applyBorder="1" applyProtection="1"/>
    <xf numFmtId="4" fontId="6" fillId="0" borderId="12" xfId="0" applyNumberFormat="1" applyFont="1" applyFill="1" applyBorder="1"/>
    <xf numFmtId="0" fontId="0" fillId="2" borderId="39" xfId="0" applyFill="1" applyBorder="1"/>
    <xf numFmtId="0" fontId="0" fillId="3" borderId="40" xfId="0" applyFill="1" applyBorder="1"/>
    <xf numFmtId="0" fontId="0" fillId="3" borderId="41" xfId="0" applyFill="1" applyBorder="1"/>
    <xf numFmtId="0" fontId="0" fillId="5" borderId="42" xfId="0" applyFill="1" applyBorder="1"/>
    <xf numFmtId="3" fontId="0" fillId="3" borderId="40" xfId="0" applyNumberFormat="1" applyFill="1" applyBorder="1" applyAlignment="1">
      <alignment horizontal="left"/>
    </xf>
    <xf numFmtId="0" fontId="0" fillId="5" borderId="40" xfId="0" applyFill="1" applyBorder="1"/>
    <xf numFmtId="3" fontId="0" fillId="3" borderId="41" xfId="0" applyNumberFormat="1" applyFill="1" applyBorder="1" applyAlignment="1">
      <alignment horizontal="left"/>
    </xf>
    <xf numFmtId="0" fontId="2" fillId="5" borderId="41" xfId="0" applyFont="1" applyFill="1" applyBorder="1" applyAlignment="1">
      <alignment horizontal="center"/>
    </xf>
    <xf numFmtId="4" fontId="10" fillId="5" borderId="43" xfId="2" applyNumberFormat="1" applyFont="1" applyFill="1" applyBorder="1" applyAlignment="1">
      <alignment horizontal="center"/>
    </xf>
    <xf numFmtId="4" fontId="0" fillId="3" borderId="40" xfId="0" applyNumberFormat="1" applyFill="1" applyBorder="1" applyAlignment="1">
      <alignment horizontal="center"/>
    </xf>
    <xf numFmtId="4" fontId="0" fillId="5" borderId="40" xfId="0" applyNumberFormat="1" applyFill="1" applyBorder="1" applyAlignment="1">
      <alignment horizontal="center"/>
    </xf>
    <xf numFmtId="9" fontId="0" fillId="5" borderId="40" xfId="2" applyFont="1" applyFill="1" applyBorder="1" applyAlignment="1">
      <alignment horizontal="center"/>
    </xf>
    <xf numFmtId="9" fontId="0" fillId="5" borderId="41" xfId="2" applyNumberFormat="1" applyFont="1" applyFill="1" applyBorder="1" applyAlignment="1">
      <alignment horizontal="center"/>
    </xf>
    <xf numFmtId="3" fontId="0" fillId="3" borderId="39" xfId="0" applyNumberFormat="1" applyFill="1" applyBorder="1" applyAlignment="1">
      <alignment horizontal="center"/>
    </xf>
    <xf numFmtId="4" fontId="10" fillId="5" borderId="39" xfId="0" applyNumberFormat="1" applyFont="1" applyFill="1" applyBorder="1" applyAlignment="1">
      <alignment horizontal="center"/>
    </xf>
    <xf numFmtId="0" fontId="0" fillId="5" borderId="40" xfId="0" applyFill="1" applyBorder="1" applyAlignment="1">
      <alignment horizontal="center"/>
    </xf>
    <xf numFmtId="9" fontId="10" fillId="5" borderId="44" xfId="2" applyFont="1" applyFill="1" applyBorder="1" applyAlignment="1">
      <alignment horizontal="center"/>
    </xf>
    <xf numFmtId="0" fontId="0" fillId="5" borderId="39" xfId="0" applyFill="1" applyBorder="1" applyAlignment="1">
      <alignment horizontal="center"/>
    </xf>
    <xf numFmtId="9" fontId="15" fillId="5" borderId="40" xfId="2" applyFont="1" applyFill="1" applyBorder="1" applyAlignment="1">
      <alignment horizontal="center"/>
    </xf>
    <xf numFmtId="0" fontId="0" fillId="5" borderId="44" xfId="0" applyFill="1" applyBorder="1" applyAlignment="1">
      <alignment horizontal="center"/>
    </xf>
    <xf numFmtId="49" fontId="0" fillId="0" borderId="0" xfId="0" applyNumberFormat="1" applyAlignment="1">
      <alignment horizontal="right" wrapText="1"/>
    </xf>
    <xf numFmtId="49" fontId="0" fillId="0" borderId="0" xfId="0" applyNumberFormat="1" applyAlignment="1">
      <alignment vertical="center"/>
    </xf>
    <xf numFmtId="49" fontId="51" fillId="0" borderId="0" xfId="0" applyNumberFormat="1" applyFont="1"/>
    <xf numFmtId="49" fontId="51" fillId="11" borderId="0" xfId="0" applyNumberFormat="1" applyFont="1" applyFill="1"/>
    <xf numFmtId="49" fontId="0" fillId="11" borderId="0" xfId="0" applyNumberFormat="1" applyFill="1" applyAlignment="1">
      <alignment horizontal="right" wrapText="1"/>
    </xf>
    <xf numFmtId="49" fontId="0" fillId="11" borderId="0" xfId="0" applyNumberFormat="1" applyFill="1" applyAlignment="1">
      <alignment vertical="center"/>
    </xf>
    <xf numFmtId="0" fontId="9" fillId="11" borderId="0" xfId="0" applyFont="1" applyFill="1" applyAlignment="1" applyProtection="1">
      <alignment horizontal="center"/>
    </xf>
    <xf numFmtId="0" fontId="45" fillId="4" borderId="0" xfId="0" applyFont="1" applyFill="1"/>
    <xf numFmtId="0" fontId="23" fillId="4" borderId="0" xfId="1" applyFont="1" applyFill="1" applyAlignment="1" applyProtection="1">
      <alignment horizontal="center"/>
      <protection locked="0"/>
    </xf>
    <xf numFmtId="49" fontId="46" fillId="0" borderId="0" xfId="1" applyNumberFormat="1" applyFont="1" applyAlignment="1" applyProtection="1"/>
    <xf numFmtId="0" fontId="53" fillId="12" borderId="2" xfId="0" applyFont="1" applyFill="1" applyBorder="1" applyAlignment="1">
      <alignment horizontal="center" vertical="center"/>
    </xf>
    <xf numFmtId="0" fontId="53" fillId="12" borderId="2" xfId="0" applyFont="1" applyFill="1" applyBorder="1" applyAlignment="1">
      <alignment vertical="center"/>
    </xf>
    <xf numFmtId="0" fontId="52" fillId="0" borderId="46" xfId="0" applyFont="1" applyBorder="1" applyAlignment="1">
      <alignment horizontal="center" vertical="center"/>
    </xf>
    <xf numFmtId="0" fontId="7" fillId="0" borderId="45" xfId="0" applyFont="1" applyBorder="1" applyAlignment="1">
      <alignment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0" xfId="0" applyAlignment="1">
      <alignment vertical="center"/>
    </xf>
    <xf numFmtId="0" fontId="0" fillId="0" borderId="10" xfId="0" applyBorder="1" applyAlignment="1">
      <alignment vertical="center"/>
    </xf>
    <xf numFmtId="0" fontId="6" fillId="0" borderId="10" xfId="0" applyFont="1" applyBorder="1" applyAlignment="1">
      <alignment horizontal="center" vertical="center"/>
    </xf>
    <xf numFmtId="0" fontId="7" fillId="0" borderId="46" xfId="0" applyFont="1" applyBorder="1" applyAlignment="1">
      <alignment vertical="center"/>
    </xf>
    <xf numFmtId="0" fontId="0" fillId="0" borderId="2" xfId="0" applyBorder="1" applyAlignment="1">
      <alignment vertical="center"/>
    </xf>
    <xf numFmtId="0" fontId="52" fillId="0" borderId="45" xfId="0" applyFont="1" applyBorder="1" applyAlignment="1">
      <alignment vertical="center"/>
    </xf>
    <xf numFmtId="0" fontId="55" fillId="0" borderId="0" xfId="0" applyFont="1" applyAlignment="1">
      <alignment vertical="center"/>
    </xf>
    <xf numFmtId="0" fontId="56" fillId="0" borderId="45" xfId="0" applyFont="1" applyBorder="1" applyAlignment="1">
      <alignment vertical="center"/>
    </xf>
    <xf numFmtId="0" fontId="58" fillId="0" borderId="0" xfId="0" applyFont="1" applyAlignment="1">
      <alignment vertical="center"/>
    </xf>
    <xf numFmtId="1" fontId="52" fillId="14" borderId="27" xfId="0" applyNumberFormat="1" applyFont="1" applyFill="1" applyBorder="1" applyAlignment="1">
      <alignment horizontal="center" vertical="center"/>
    </xf>
    <xf numFmtId="0" fontId="7" fillId="14" borderId="27" xfId="0" applyFont="1" applyFill="1" applyBorder="1" applyAlignment="1">
      <alignment vertical="center"/>
    </xf>
    <xf numFmtId="0" fontId="7" fillId="9" borderId="3" xfId="0" applyFont="1" applyFill="1" applyBorder="1" applyProtection="1">
      <protection locked="0"/>
    </xf>
    <xf numFmtId="4" fontId="8" fillId="4" borderId="13" xfId="0" applyNumberFormat="1" applyFont="1" applyFill="1" applyBorder="1" applyProtection="1">
      <protection locked="0"/>
    </xf>
    <xf numFmtId="4" fontId="8" fillId="4" borderId="0" xfId="0" applyNumberFormat="1" applyFont="1" applyFill="1" applyBorder="1" applyProtection="1">
      <protection locked="0"/>
    </xf>
    <xf numFmtId="4" fontId="8" fillId="4" borderId="0" xfId="0" applyNumberFormat="1" applyFont="1" applyFill="1" applyBorder="1" applyProtection="1"/>
    <xf numFmtId="4" fontId="8" fillId="4" borderId="11" xfId="0" applyNumberFormat="1" applyFont="1" applyFill="1" applyBorder="1" applyProtection="1"/>
    <xf numFmtId="4" fontId="8" fillId="4" borderId="13" xfId="0" applyNumberFormat="1" applyFont="1" applyFill="1" applyBorder="1" applyProtection="1"/>
    <xf numFmtId="3" fontId="0" fillId="2" borderId="0" xfId="0" applyNumberFormat="1" applyFill="1"/>
    <xf numFmtId="0" fontId="6" fillId="2" borderId="0" xfId="0" applyFont="1" applyFill="1"/>
    <xf numFmtId="1" fontId="0" fillId="2" borderId="0" xfId="0" applyNumberFormat="1" applyFill="1"/>
    <xf numFmtId="166" fontId="3" fillId="0" borderId="0" xfId="0" applyNumberFormat="1" applyFont="1" applyBorder="1"/>
    <xf numFmtId="0" fontId="12" fillId="3" borderId="10" xfId="0" applyFont="1" applyFill="1" applyBorder="1" applyAlignment="1">
      <alignment horizontal="center"/>
    </xf>
    <xf numFmtId="0" fontId="39" fillId="3" borderId="10" xfId="0" applyFont="1" applyFill="1" applyBorder="1" applyAlignment="1"/>
    <xf numFmtId="0" fontId="39" fillId="3" borderId="12" xfId="0" applyFont="1" applyFill="1" applyBorder="1" applyAlignment="1"/>
    <xf numFmtId="1" fontId="16" fillId="2" borderId="17" xfId="2" applyNumberFormat="1" applyFont="1" applyFill="1" applyBorder="1" applyProtection="1">
      <protection locked="0"/>
    </xf>
    <xf numFmtId="9" fontId="8" fillId="4" borderId="10" xfId="0" applyNumberFormat="1" applyFont="1" applyFill="1" applyBorder="1" applyProtection="1">
      <protection locked="0"/>
    </xf>
    <xf numFmtId="9" fontId="8" fillId="4" borderId="12" xfId="0" applyNumberFormat="1" applyFont="1" applyFill="1" applyBorder="1" applyProtection="1">
      <protection locked="0"/>
    </xf>
    <xf numFmtId="0" fontId="2" fillId="2" borderId="12" xfId="0" applyFont="1" applyFill="1" applyBorder="1"/>
    <xf numFmtId="9" fontId="40" fillId="2" borderId="10" xfId="0" applyNumberFormat="1" applyFont="1" applyFill="1" applyBorder="1"/>
    <xf numFmtId="0" fontId="0" fillId="4" borderId="17" xfId="0" applyFill="1" applyBorder="1" applyProtection="1">
      <protection locked="0"/>
    </xf>
    <xf numFmtId="0" fontId="0" fillId="4" borderId="10" xfId="0" applyFill="1" applyBorder="1" applyProtection="1">
      <protection locked="0"/>
    </xf>
    <xf numFmtId="0" fontId="0" fillId="2" borderId="12" xfId="0" applyFill="1" applyBorder="1"/>
    <xf numFmtId="0" fontId="7" fillId="2" borderId="18" xfId="0" applyFont="1" applyFill="1" applyBorder="1"/>
    <xf numFmtId="0" fontId="10" fillId="2" borderId="18" xfId="0" applyFont="1" applyFill="1" applyBorder="1"/>
    <xf numFmtId="0" fontId="10" fillId="2" borderId="10" xfId="0" applyFont="1" applyFill="1" applyBorder="1"/>
    <xf numFmtId="0" fontId="10" fillId="2" borderId="19" xfId="0" applyFont="1" applyFill="1" applyBorder="1"/>
    <xf numFmtId="0" fontId="22" fillId="4" borderId="10" xfId="1" applyFont="1" applyFill="1" applyBorder="1" applyAlignment="1" applyProtection="1"/>
    <xf numFmtId="0" fontId="0" fillId="7" borderId="10" xfId="0" applyFill="1" applyBorder="1"/>
    <xf numFmtId="0" fontId="3" fillId="4" borderId="10" xfId="0" applyFont="1" applyFill="1" applyBorder="1" applyProtection="1">
      <protection locked="0"/>
    </xf>
    <xf numFmtId="1" fontId="0" fillId="2" borderId="13" xfId="0" applyNumberFormat="1" applyFill="1" applyBorder="1" applyProtection="1"/>
    <xf numFmtId="1" fontId="0" fillId="2" borderId="0" xfId="0" applyNumberFormat="1" applyFill="1" applyBorder="1" applyProtection="1"/>
    <xf numFmtId="0" fontId="2" fillId="0" borderId="45" xfId="0" applyFont="1" applyBorder="1" applyAlignment="1">
      <alignment vertical="center"/>
    </xf>
    <xf numFmtId="0" fontId="3" fillId="0" borderId="10" xfId="0" applyFont="1" applyBorder="1" applyAlignment="1">
      <alignment horizontal="center" vertical="center"/>
    </xf>
    <xf numFmtId="0" fontId="7" fillId="0" borderId="45" xfId="0" applyFont="1" applyFill="1" applyBorder="1" applyAlignment="1">
      <alignment vertical="center"/>
    </xf>
    <xf numFmtId="0" fontId="0" fillId="0" borderId="0" xfId="0" applyFill="1" applyAlignment="1">
      <alignment vertical="center"/>
    </xf>
    <xf numFmtId="0" fontId="2" fillId="0" borderId="45" xfId="0" applyFont="1" applyFill="1" applyBorder="1" applyAlignment="1">
      <alignment vertical="center"/>
    </xf>
    <xf numFmtId="0" fontId="60" fillId="0" borderId="0" xfId="0" applyFont="1" applyBorder="1" applyAlignment="1">
      <alignment horizontal="left"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59" fillId="0" borderId="0" xfId="0" applyFont="1" applyBorder="1" applyAlignment="1">
      <alignment horizontal="left" vertical="center"/>
    </xf>
    <xf numFmtId="0" fontId="50" fillId="0" borderId="0" xfId="0" applyFont="1" applyBorder="1" applyAlignment="1">
      <alignment horizontal="center" vertical="center"/>
    </xf>
    <xf numFmtId="1" fontId="52" fillId="14" borderId="23" xfId="0" applyNumberFormat="1" applyFont="1" applyFill="1" applyBorder="1" applyAlignment="1">
      <alignment horizontal="center" vertical="center"/>
    </xf>
    <xf numFmtId="0" fontId="53" fillId="12" borderId="19" xfId="0" applyFont="1" applyFill="1" applyBorder="1" applyAlignment="1">
      <alignment horizontal="center" vertical="center"/>
    </xf>
    <xf numFmtId="0" fontId="53" fillId="12" borderId="19" xfId="0" applyFont="1" applyFill="1" applyBorder="1" applyAlignment="1">
      <alignment vertical="center"/>
    </xf>
    <xf numFmtId="0" fontId="7" fillId="14" borderId="23" xfId="0" applyFont="1" applyFill="1" applyBorder="1" applyAlignment="1">
      <alignment vertical="center"/>
    </xf>
    <xf numFmtId="0" fontId="3" fillId="0" borderId="0" xfId="0" applyFont="1" applyBorder="1" applyAlignment="1">
      <alignment horizontal="center" vertical="center"/>
    </xf>
    <xf numFmtId="0" fontId="6" fillId="0" borderId="19" xfId="0" applyFont="1" applyBorder="1" applyAlignment="1">
      <alignment horizontal="center" vertical="center"/>
    </xf>
    <xf numFmtId="0" fontId="6" fillId="0" borderId="10" xfId="0" applyFont="1" applyFill="1" applyBorder="1" applyAlignment="1">
      <alignment horizontal="center" vertical="center"/>
    </xf>
    <xf numFmtId="0" fontId="59" fillId="0" borderId="10" xfId="0" applyFont="1" applyBorder="1" applyAlignment="1">
      <alignment horizontal="left" vertical="center"/>
    </xf>
    <xf numFmtId="0" fontId="50" fillId="0" borderId="10" xfId="0" applyFont="1" applyBorder="1" applyAlignment="1">
      <alignment horizontal="center" vertical="center"/>
    </xf>
    <xf numFmtId="0" fontId="2" fillId="9" borderId="3" xfId="0" applyFont="1" applyFill="1" applyBorder="1" applyProtection="1">
      <protection locked="0"/>
    </xf>
    <xf numFmtId="4" fontId="8" fillId="4" borderId="0" xfId="0" quotePrefix="1" applyNumberFormat="1" applyFont="1" applyFill="1" applyBorder="1" applyProtection="1">
      <protection locked="0"/>
    </xf>
    <xf numFmtId="0" fontId="2" fillId="15" borderId="49" xfId="0" applyFont="1" applyFill="1" applyBorder="1" applyAlignment="1">
      <alignment horizontal="center" vertical="center"/>
    </xf>
    <xf numFmtId="2" fontId="2" fillId="15" borderId="49" xfId="0" applyNumberFormat="1" applyFont="1" applyFill="1" applyBorder="1" applyAlignment="1">
      <alignment horizontal="center" vertical="center"/>
    </xf>
    <xf numFmtId="0" fontId="56" fillId="15" borderId="50" xfId="0" applyFont="1" applyFill="1" applyBorder="1" applyAlignment="1">
      <alignment horizontal="center" vertical="center"/>
    </xf>
    <xf numFmtId="0" fontId="2" fillId="15" borderId="51" xfId="0" applyFont="1" applyFill="1" applyBorder="1" applyAlignment="1">
      <alignment horizontal="center" vertical="center"/>
    </xf>
    <xf numFmtId="0" fontId="2" fillId="15" borderId="52" xfId="0" applyFont="1" applyFill="1" applyBorder="1" applyAlignment="1">
      <alignment horizontal="center" vertical="center"/>
    </xf>
    <xf numFmtId="1" fontId="52" fillId="15" borderId="51" xfId="0" applyNumberFormat="1" applyFont="1" applyFill="1" applyBorder="1" applyAlignment="1">
      <alignment horizontal="center" vertical="center"/>
    </xf>
    <xf numFmtId="2" fontId="2" fillId="15" borderId="52" xfId="0" applyNumberFormat="1" applyFont="1" applyFill="1" applyBorder="1" applyAlignment="1">
      <alignment horizontal="center" vertical="center"/>
    </xf>
    <xf numFmtId="0" fontId="6" fillId="0" borderId="53" xfId="0" applyFont="1" applyBorder="1" applyAlignment="1">
      <alignment horizontal="center" vertical="center"/>
    </xf>
    <xf numFmtId="0" fontId="6" fillId="0" borderId="53" xfId="0" applyFont="1" applyFill="1" applyBorder="1" applyAlignment="1">
      <alignment horizontal="center" vertical="center"/>
    </xf>
    <xf numFmtId="0" fontId="3" fillId="0" borderId="53" xfId="0" applyFont="1" applyBorder="1" applyAlignment="1">
      <alignment horizontal="center" vertical="center"/>
    </xf>
    <xf numFmtId="2" fontId="6" fillId="0" borderId="53" xfId="0" applyNumberFormat="1" applyFont="1" applyBorder="1" applyAlignment="1">
      <alignment horizontal="center" vertical="center"/>
    </xf>
    <xf numFmtId="2" fontId="6" fillId="0" borderId="53" xfId="0" applyNumberFormat="1" applyFont="1" applyFill="1" applyBorder="1" applyAlignment="1">
      <alignment horizontal="center" vertical="center"/>
    </xf>
    <xf numFmtId="2" fontId="6" fillId="0" borderId="54" xfId="0" applyNumberFormat="1" applyFont="1" applyBorder="1" applyAlignment="1">
      <alignment horizontal="center" vertical="center"/>
    </xf>
    <xf numFmtId="1" fontId="55" fillId="0" borderId="55" xfId="0" applyNumberFormat="1" applyFont="1" applyBorder="1" applyAlignment="1">
      <alignment horizontal="center" vertical="center"/>
    </xf>
    <xf numFmtId="0" fontId="56" fillId="0" borderId="56" xfId="0" applyFont="1" applyBorder="1" applyAlignment="1">
      <alignment horizontal="center" vertical="center"/>
    </xf>
    <xf numFmtId="0" fontId="6" fillId="0" borderId="55" xfId="0" applyFont="1" applyBorder="1" applyAlignment="1">
      <alignment horizontal="center" vertical="center"/>
    </xf>
    <xf numFmtId="0" fontId="6" fillId="0" borderId="54" xfId="0" applyFont="1" applyBorder="1" applyAlignment="1">
      <alignment horizontal="center" vertical="center"/>
    </xf>
    <xf numFmtId="0" fontId="54" fillId="0" borderId="60" xfId="0" applyFont="1" applyBorder="1" applyAlignment="1">
      <alignment horizontal="center" vertical="center"/>
    </xf>
    <xf numFmtId="0" fontId="48" fillId="12" borderId="66" xfId="1" applyFont="1" applyFill="1" applyBorder="1" applyAlignment="1" applyProtection="1">
      <alignment vertical="center"/>
    </xf>
    <xf numFmtId="0" fontId="7" fillId="0" borderId="57" xfId="0" applyFont="1" applyBorder="1" applyAlignment="1">
      <alignment vertical="center"/>
    </xf>
    <xf numFmtId="0" fontId="54" fillId="0" borderId="57" xfId="0" applyFont="1" applyBorder="1" applyAlignment="1">
      <alignment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3" xfId="0" applyFont="1" applyFill="1" applyBorder="1" applyAlignment="1">
      <alignment horizontal="center" vertical="center"/>
    </xf>
    <xf numFmtId="2" fontId="3" fillId="0" borderId="63" xfId="0" applyNumberFormat="1" applyFont="1" applyBorder="1" applyAlignment="1">
      <alignment horizontal="center" vertical="center"/>
    </xf>
    <xf numFmtId="2" fontId="3" fillId="0" borderId="63" xfId="0" applyNumberFormat="1" applyFont="1" applyFill="1" applyBorder="1" applyAlignment="1">
      <alignment horizontal="center" vertical="center"/>
    </xf>
    <xf numFmtId="2" fontId="3" fillId="0" borderId="64" xfId="0" applyNumberFormat="1" applyFont="1" applyBorder="1" applyAlignment="1">
      <alignment horizontal="center" vertical="center"/>
    </xf>
    <xf numFmtId="1" fontId="55" fillId="0" borderId="62" xfId="0" applyNumberFormat="1" applyFont="1" applyBorder="1" applyAlignment="1">
      <alignment horizontal="center" vertical="center"/>
    </xf>
    <xf numFmtId="0" fontId="56" fillId="0" borderId="65" xfId="0" applyFont="1" applyBorder="1" applyAlignment="1">
      <alignment horizontal="center" vertical="center"/>
    </xf>
    <xf numFmtId="0" fontId="3" fillId="0" borderId="64" xfId="0" applyFont="1" applyBorder="1" applyAlignment="1">
      <alignment horizontal="center" vertical="center"/>
    </xf>
    <xf numFmtId="0" fontId="62" fillId="0" borderId="10" xfId="0" applyFont="1" applyBorder="1" applyAlignment="1">
      <alignment horizontal="left" vertical="center"/>
    </xf>
    <xf numFmtId="0" fontId="63" fillId="0" borderId="47" xfId="0" applyFont="1" applyBorder="1" applyAlignment="1">
      <alignment vertical="center"/>
    </xf>
    <xf numFmtId="0" fontId="52" fillId="0" borderId="58" xfId="0" applyFont="1" applyBorder="1" applyAlignment="1">
      <alignment horizontal="center" vertical="center"/>
    </xf>
    <xf numFmtId="0" fontId="52" fillId="15" borderId="59" xfId="0" applyFont="1" applyFill="1" applyBorder="1" applyAlignment="1">
      <alignment horizontal="center" vertical="center"/>
    </xf>
    <xf numFmtId="0" fontId="52" fillId="0" borderId="61" xfId="0" applyFont="1" applyBorder="1" applyAlignment="1">
      <alignment horizontal="center" vertical="center"/>
    </xf>
    <xf numFmtId="0" fontId="52" fillId="0" borderId="2" xfId="0" applyFont="1" applyBorder="1" applyAlignment="1">
      <alignment vertical="center"/>
    </xf>
    <xf numFmtId="0" fontId="53" fillId="12" borderId="67" xfId="0" applyFont="1" applyFill="1" applyBorder="1" applyAlignment="1">
      <alignment horizontal="center" vertical="center"/>
    </xf>
    <xf numFmtId="0" fontId="6" fillId="0" borderId="25" xfId="0" applyFont="1" applyBorder="1" applyAlignment="1">
      <alignment horizontal="center" vertical="center"/>
    </xf>
    <xf numFmtId="0" fontId="50" fillId="0" borderId="25" xfId="0" applyFont="1" applyBorder="1" applyAlignment="1">
      <alignment horizontal="center" vertical="center"/>
    </xf>
    <xf numFmtId="0" fontId="63" fillId="0" borderId="48" xfId="0" applyFont="1" applyBorder="1" applyAlignment="1">
      <alignment horizontal="center" vertical="center"/>
    </xf>
    <xf numFmtId="0" fontId="55" fillId="0" borderId="19" xfId="0" applyFont="1" applyBorder="1" applyAlignment="1">
      <alignment horizontal="center" vertical="center"/>
    </xf>
    <xf numFmtId="0" fontId="55" fillId="0" borderId="10" xfId="0" applyFont="1" applyBorder="1" applyAlignment="1">
      <alignment horizontal="center" vertical="center"/>
    </xf>
    <xf numFmtId="0" fontId="57" fillId="0" borderId="10" xfId="0" applyFont="1" applyBorder="1" applyAlignment="1">
      <alignment horizontal="center" vertical="center"/>
    </xf>
    <xf numFmtId="0" fontId="55" fillId="14" borderId="23" xfId="0" applyFont="1" applyFill="1" applyBorder="1" applyAlignment="1">
      <alignment horizontal="center" vertical="center"/>
    </xf>
    <xf numFmtId="0" fontId="52" fillId="14" borderId="68" xfId="0" applyFont="1" applyFill="1" applyBorder="1" applyAlignment="1">
      <alignment vertical="center"/>
    </xf>
    <xf numFmtId="0" fontId="59" fillId="0" borderId="57" xfId="0" applyFont="1" applyBorder="1" applyAlignment="1">
      <alignment vertical="center"/>
    </xf>
    <xf numFmtId="0" fontId="65" fillId="0" borderId="25" xfId="1" applyFont="1" applyBorder="1" applyAlignment="1" applyProtection="1">
      <alignment horizontal="left" vertical="center"/>
    </xf>
    <xf numFmtId="0" fontId="65" fillId="0" borderId="0" xfId="1" applyFont="1" applyBorder="1" applyAlignment="1" applyProtection="1">
      <alignment horizontal="left" vertical="center"/>
    </xf>
    <xf numFmtId="0" fontId="67" fillId="0" borderId="25" xfId="1" applyFont="1" applyBorder="1" applyAlignment="1" applyProtection="1">
      <alignment horizontal="left" vertical="center"/>
    </xf>
    <xf numFmtId="0" fontId="63" fillId="13" borderId="47" xfId="0" applyFont="1" applyFill="1" applyBorder="1" applyAlignment="1">
      <alignment horizontal="center" vertical="center"/>
    </xf>
    <xf numFmtId="0" fontId="63" fillId="13" borderId="48" xfId="0" applyFont="1" applyFill="1" applyBorder="1" applyAlignment="1">
      <alignment horizontal="center" vertical="center"/>
    </xf>
    <xf numFmtId="0" fontId="42" fillId="4" borderId="0" xfId="0" applyFont="1" applyFill="1"/>
    <xf numFmtId="0" fontId="30" fillId="4" borderId="15" xfId="1" applyFont="1" applyFill="1" applyBorder="1" applyAlignment="1" applyProtection="1">
      <alignment horizontal="center" vertical="center"/>
      <protection locked="0"/>
    </xf>
    <xf numFmtId="0" fontId="30" fillId="4" borderId="1" xfId="1" applyFont="1" applyFill="1" applyBorder="1" applyAlignment="1" applyProtection="1">
      <alignment horizontal="center" vertical="center"/>
      <protection locked="0"/>
    </xf>
    <xf numFmtId="0" fontId="30" fillId="4" borderId="9" xfId="1" applyFont="1" applyFill="1" applyBorder="1" applyAlignment="1" applyProtection="1">
      <alignment horizontal="center" vertical="center"/>
      <protection locked="0"/>
    </xf>
    <xf numFmtId="0" fontId="30" fillId="4" borderId="0" xfId="1" applyFont="1" applyFill="1" applyBorder="1" applyAlignment="1" applyProtection="1">
      <alignment horizontal="center" vertical="center"/>
      <protection locked="0"/>
    </xf>
    <xf numFmtId="0" fontId="1" fillId="2" borderId="9" xfId="0" applyFont="1" applyFill="1" applyBorder="1" applyAlignment="1">
      <alignment horizontal="center"/>
    </xf>
    <xf numFmtId="0" fontId="1" fillId="2" borderId="10" xfId="0" applyFont="1" applyFill="1" applyBorder="1" applyAlignment="1">
      <alignment horizontal="center"/>
    </xf>
    <xf numFmtId="0" fontId="17" fillId="2" borderId="1" xfId="0" applyFont="1" applyFill="1" applyBorder="1" applyAlignment="1">
      <alignment horizontal="center"/>
    </xf>
    <xf numFmtId="0" fontId="17" fillId="2" borderId="18" xfId="0" applyFont="1" applyFill="1" applyBorder="1" applyAlignment="1">
      <alignment horizontal="center"/>
    </xf>
    <xf numFmtId="0" fontId="2" fillId="2" borderId="1" xfId="0" applyFont="1" applyFill="1" applyBorder="1" applyAlignment="1">
      <alignment horizontal="center"/>
    </xf>
    <xf numFmtId="0" fontId="2" fillId="2" borderId="18" xfId="0" applyFont="1" applyFill="1" applyBorder="1" applyAlignment="1">
      <alignment horizontal="center"/>
    </xf>
    <xf numFmtId="0" fontId="2" fillId="2" borderId="0" xfId="0" applyFont="1" applyFill="1" applyBorder="1" applyAlignment="1">
      <alignment horizontal="center"/>
    </xf>
    <xf numFmtId="0" fontId="2" fillId="2" borderId="10" xfId="0" applyFont="1" applyFill="1" applyBorder="1" applyAlignment="1">
      <alignment horizontal="center"/>
    </xf>
    <xf numFmtId="1" fontId="2" fillId="2" borderId="0" xfId="0" applyNumberFormat="1" applyFont="1" applyFill="1" applyBorder="1" applyAlignment="1">
      <alignment horizontal="center"/>
    </xf>
    <xf numFmtId="1" fontId="2" fillId="2" borderId="10" xfId="0" applyNumberFormat="1" applyFont="1" applyFill="1" applyBorder="1" applyAlignment="1">
      <alignment horizontal="center"/>
    </xf>
    <xf numFmtId="0" fontId="17" fillId="2" borderId="0" xfId="0" applyFont="1" applyFill="1" applyBorder="1" applyAlignment="1">
      <alignment horizontal="center"/>
    </xf>
    <xf numFmtId="0" fontId="17" fillId="2" borderId="10" xfId="0" applyFont="1" applyFill="1" applyBorder="1" applyAlignment="1">
      <alignment horizontal="center"/>
    </xf>
    <xf numFmtId="1" fontId="3" fillId="2" borderId="0" xfId="0" applyNumberFormat="1" applyFont="1" applyFill="1" applyBorder="1" applyAlignment="1">
      <alignment horizontal="center"/>
    </xf>
    <xf numFmtId="1" fontId="3" fillId="2" borderId="10" xfId="0" applyNumberFormat="1" applyFont="1" applyFill="1" applyBorder="1" applyAlignment="1">
      <alignment horizontal="center"/>
    </xf>
    <xf numFmtId="0" fontId="18" fillId="2" borderId="0" xfId="0" applyFont="1" applyFill="1" applyBorder="1" applyAlignment="1">
      <alignment horizontal="center"/>
    </xf>
    <xf numFmtId="0" fontId="18" fillId="2" borderId="10" xfId="0" applyFont="1" applyFill="1" applyBorder="1" applyAlignment="1">
      <alignment horizontal="center"/>
    </xf>
    <xf numFmtId="0" fontId="23" fillId="4" borderId="0" xfId="1" applyFont="1" applyFill="1" applyAlignment="1" applyProtection="1">
      <alignment horizontal="center"/>
      <protection locked="0"/>
    </xf>
    <xf numFmtId="49" fontId="52" fillId="11" borderId="0" xfId="0" applyNumberFormat="1" applyFont="1" applyFill="1" applyAlignment="1">
      <alignment horizontal="center" wrapText="1"/>
    </xf>
    <xf numFmtId="0" fontId="22" fillId="2" borderId="0" xfId="1" applyFont="1" applyFill="1" applyAlignment="1" applyProtection="1">
      <alignment horizontal="left"/>
      <protection locked="0"/>
    </xf>
    <xf numFmtId="0" fontId="36" fillId="2" borderId="0" xfId="1" applyFont="1" applyFill="1" applyAlignment="1" applyProtection="1">
      <alignment horizontal="left"/>
      <protection locked="0"/>
    </xf>
    <xf numFmtId="0" fontId="32" fillId="2" borderId="0" xfId="1" applyFont="1" applyFill="1" applyAlignment="1" applyProtection="1">
      <alignment horizontal="center" vertical="center"/>
    </xf>
  </cellXfs>
  <cellStyles count="3">
    <cellStyle name="Hyperlink" xfId="1" builtinId="8"/>
    <cellStyle name="Normal" xfId="0" builtinId="0"/>
    <cellStyle name="Percent" xfId="2" builtinId="5"/>
  </cellStyles>
  <dxfs count="28">
    <dxf>
      <font>
        <condense val="0"/>
        <extend val="0"/>
        <color auto="1"/>
      </font>
    </dxf>
    <dxf>
      <font>
        <condense val="0"/>
        <extend val="0"/>
        <color indexed="12"/>
      </font>
    </dxf>
    <dxf>
      <font>
        <b val="0"/>
        <i val="0"/>
        <condense val="0"/>
        <extend val="0"/>
        <color indexed="10"/>
      </font>
    </dxf>
    <dxf>
      <font>
        <b val="0"/>
        <i val="0"/>
        <condense val="0"/>
        <extend val="0"/>
        <color indexed="17"/>
      </font>
    </dxf>
    <dxf>
      <font>
        <b/>
        <i val="0"/>
        <condense val="0"/>
        <extend val="0"/>
        <color indexed="10"/>
      </font>
    </dxf>
    <dxf>
      <font>
        <b/>
        <i val="0"/>
        <condense val="0"/>
        <extend val="0"/>
        <color indexed="17"/>
      </font>
    </dxf>
    <dxf>
      <font>
        <condense val="0"/>
        <extend val="0"/>
        <color indexed="44"/>
      </font>
    </dxf>
    <dxf>
      <font>
        <condense val="0"/>
        <extend val="0"/>
        <color indexed="44"/>
      </font>
    </dxf>
    <dxf>
      <font>
        <condense val="0"/>
        <extend val="0"/>
        <color indexed="44"/>
      </font>
    </dxf>
    <dxf>
      <font>
        <condense val="0"/>
        <extend val="0"/>
        <color indexed="44"/>
      </font>
    </dxf>
    <dxf>
      <font>
        <condense val="0"/>
        <extend val="0"/>
        <color indexed="44"/>
      </font>
    </dxf>
    <dxf>
      <font>
        <condense val="0"/>
        <extend val="0"/>
        <color indexed="44"/>
      </font>
    </dxf>
    <dxf>
      <font>
        <condense val="0"/>
        <extend val="0"/>
        <color indexed="44"/>
      </font>
    </dxf>
    <dxf>
      <font>
        <condense val="0"/>
        <extend val="0"/>
        <color indexed="44"/>
      </font>
    </dxf>
    <dxf>
      <font>
        <b/>
        <i val="0"/>
        <condense val="0"/>
        <extend val="0"/>
        <color indexed="10"/>
      </font>
    </dxf>
    <dxf>
      <font>
        <condense val="0"/>
        <extend val="0"/>
        <color auto="1"/>
      </font>
    </dxf>
    <dxf>
      <font>
        <condense val="0"/>
        <extend val="0"/>
        <color indexed="12"/>
      </font>
    </dxf>
    <dxf>
      <font>
        <condense val="0"/>
        <extend val="0"/>
        <color indexed="10"/>
      </font>
    </dxf>
    <dxf>
      <font>
        <condense val="0"/>
        <extend val="0"/>
        <color indexed="10"/>
      </font>
    </dxf>
    <dxf>
      <font>
        <b/>
        <i val="0"/>
        <condense val="0"/>
        <extend val="0"/>
        <color indexed="10"/>
      </font>
    </dxf>
    <dxf>
      <font>
        <b val="0"/>
        <i val="0"/>
        <condense val="0"/>
        <extend val="0"/>
        <color indexed="10"/>
      </font>
    </dxf>
    <dxf>
      <font>
        <b val="0"/>
        <i val="0"/>
        <condense val="0"/>
        <extend val="0"/>
        <color indexed="17"/>
      </font>
    </dxf>
    <dxf>
      <font>
        <b/>
        <i val="0"/>
        <condense val="0"/>
        <extend val="0"/>
        <color indexed="10"/>
      </font>
    </dxf>
    <dxf>
      <font>
        <b/>
        <i val="0"/>
        <condense val="0"/>
        <extend val="0"/>
        <color indexed="17"/>
      </font>
    </dxf>
    <dxf>
      <font>
        <condense val="0"/>
        <extend val="0"/>
        <color indexed="10"/>
      </font>
    </dxf>
    <dxf>
      <font>
        <b/>
        <i val="0"/>
        <condense val="0"/>
        <extend val="0"/>
        <color indexed="10"/>
      </font>
    </dxf>
    <dxf>
      <font>
        <b/>
        <i val="0"/>
        <condense val="0"/>
        <extend val="0"/>
        <color indexed="10"/>
      </font>
    </dxf>
    <dxf>
      <font>
        <condense val="0"/>
        <extend val="0"/>
        <color indexed="44"/>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0000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59" dropStyle="combo" dx="22" fmlaLink="B15" fmlaRange="'Nutrition Table'!$A$6:$A$277" noThreeD="1" sel="101" val="86"/>
</file>

<file path=xl/ctrlProps/ctrlProp10.xml><?xml version="1.0" encoding="utf-8"?>
<formControlPr xmlns="http://schemas.microsoft.com/office/spreadsheetml/2009/9/main" objectType="Drop" dropLines="59" dropStyle="combo" dx="22" fmlaLink="B23" fmlaRange="'Nutrition Table'!$A$6:$A$277" noThreeD="1" sel="1" val="17"/>
</file>

<file path=xl/ctrlProps/ctrlProp11.xml><?xml version="1.0" encoding="utf-8"?>
<formControlPr xmlns="http://schemas.microsoft.com/office/spreadsheetml/2009/9/main" objectType="Drop" dropLines="59" dropStyle="combo" dx="22" fmlaLink="B24" fmlaRange="'Nutrition Table'!$A$6:$A$277" noThreeD="1" sel="1" val="7"/>
</file>

<file path=xl/ctrlProps/ctrlProp12.xml><?xml version="1.0" encoding="utf-8"?>
<formControlPr xmlns="http://schemas.microsoft.com/office/spreadsheetml/2009/9/main" objectType="Drop" dropLines="59" dropStyle="combo" dx="22" fmlaLink="B28" fmlaRange="'Nutrition Table'!$A$6:$A$277" noThreeD="1" sel="11" val="8"/>
</file>

<file path=xl/ctrlProps/ctrlProp13.xml><?xml version="1.0" encoding="utf-8"?>
<formControlPr xmlns="http://schemas.microsoft.com/office/spreadsheetml/2009/9/main" objectType="Drop" dropLines="59" dropStyle="combo" dx="22" fmlaLink="B29" fmlaRange="'Nutrition Table'!$A$6:$A$277" noThreeD="1" sel="150" val="122"/>
</file>

<file path=xl/ctrlProps/ctrlProp14.xml><?xml version="1.0" encoding="utf-8"?>
<formControlPr xmlns="http://schemas.microsoft.com/office/spreadsheetml/2009/9/main" objectType="Drop" dropLines="59" dropStyle="combo" dx="22" fmlaLink="B30" fmlaRange="'Nutrition Table'!$A$6:$A$277" noThreeD="1" sel="265" val="230"/>
</file>

<file path=xl/ctrlProps/ctrlProp15.xml><?xml version="1.0" encoding="utf-8"?>
<formControlPr xmlns="http://schemas.microsoft.com/office/spreadsheetml/2009/9/main" objectType="Drop" dropLines="59" dropStyle="combo" dx="22" fmlaLink="B31" fmlaRange="'Nutrition Table'!$A$6:$A$277" noThreeD="1" sel="49" val="46"/>
</file>

<file path=xl/ctrlProps/ctrlProp16.xml><?xml version="1.0" encoding="utf-8"?>
<formControlPr xmlns="http://schemas.microsoft.com/office/spreadsheetml/2009/9/main" objectType="Drop" dropLines="59" dropStyle="combo" dx="22" fmlaLink="B32" fmlaRange="'Nutrition Table'!$A$6:$A$277" noThreeD="1" sel="1" val="21"/>
</file>

<file path=xl/ctrlProps/ctrlProp17.xml><?xml version="1.0" encoding="utf-8"?>
<formControlPr xmlns="http://schemas.microsoft.com/office/spreadsheetml/2009/9/main" objectType="Drop" dropLines="59" dropStyle="combo" dx="22" fmlaLink="B33" fmlaRange="'Nutrition Table'!$A$6:$A$277" noThreeD="1" sel="1" val="3"/>
</file>

<file path=xl/ctrlProps/ctrlProp18.xml><?xml version="1.0" encoding="utf-8"?>
<formControlPr xmlns="http://schemas.microsoft.com/office/spreadsheetml/2009/9/main" objectType="Drop" dropLines="59" dropStyle="combo" dx="22" fmlaLink="B34" fmlaRange="'Nutrition Table'!$A$6:$A$277" noThreeD="1" sel="1" val="11"/>
</file>

<file path=xl/ctrlProps/ctrlProp19.xml><?xml version="1.0" encoding="utf-8"?>
<formControlPr xmlns="http://schemas.microsoft.com/office/spreadsheetml/2009/9/main" objectType="Drop" dropLines="59" dropStyle="combo" dx="22" fmlaLink="B35" fmlaRange="'Nutrition Table'!$A$6:$A$277" noThreeD="1" sel="1" val="11"/>
</file>

<file path=xl/ctrlProps/ctrlProp2.xml><?xml version="1.0" encoding="utf-8"?>
<formControlPr xmlns="http://schemas.microsoft.com/office/spreadsheetml/2009/9/main" objectType="Drop" dropLines="3" dropStyle="combo" dx="22" fmlaLink="B9" fmlaRange="$B$6:$B$8" noThreeD="1" sel="1" val="0"/>
</file>

<file path=xl/ctrlProps/ctrlProp20.xml><?xml version="1.0" encoding="utf-8"?>
<formControlPr xmlns="http://schemas.microsoft.com/office/spreadsheetml/2009/9/main" objectType="Drop" dropLines="59" dropStyle="combo" dx="22" fmlaLink="B36" fmlaRange="'Nutrition Table'!$A$6:$A$277" noThreeD="1" sel="1" val="0"/>
</file>

<file path=xl/ctrlProps/ctrlProp21.xml><?xml version="1.0" encoding="utf-8"?>
<formControlPr xmlns="http://schemas.microsoft.com/office/spreadsheetml/2009/9/main" objectType="Drop" dropLines="59" dropStyle="combo" dx="22" fmlaLink="B37" fmlaRange="'Nutrition Table'!$A$6:$A$277" noThreeD="1" sel="1" val="0"/>
</file>

<file path=xl/ctrlProps/ctrlProp22.xml><?xml version="1.0" encoding="utf-8"?>
<formControlPr xmlns="http://schemas.microsoft.com/office/spreadsheetml/2009/9/main" objectType="Drop" dropLines="59" dropStyle="combo" dx="22" fmlaLink="B41" fmlaRange="'Nutrition Table'!$A$6:$A$277" noThreeD="1" sel="248" val="222"/>
</file>

<file path=xl/ctrlProps/ctrlProp23.xml><?xml version="1.0" encoding="utf-8"?>
<formControlPr xmlns="http://schemas.microsoft.com/office/spreadsheetml/2009/9/main" objectType="Drop" dropLines="59" dropStyle="combo" dx="22" fmlaLink="B42" fmlaRange="'Nutrition Table'!$A$6:$A$277" noThreeD="1" sel="189" val="154"/>
</file>

<file path=xl/ctrlProps/ctrlProp24.xml><?xml version="1.0" encoding="utf-8"?>
<formControlPr xmlns="http://schemas.microsoft.com/office/spreadsheetml/2009/9/main" objectType="Drop" dropLines="59" dropStyle="combo" dx="22" fmlaLink="B43" fmlaRange="'Nutrition Table'!$A$6:$A$277" noThreeD="1" sel="174" val="166"/>
</file>

<file path=xl/ctrlProps/ctrlProp25.xml><?xml version="1.0" encoding="utf-8"?>
<formControlPr xmlns="http://schemas.microsoft.com/office/spreadsheetml/2009/9/main" objectType="Drop" dropLines="59" dropStyle="combo" dx="22" fmlaLink="B44" fmlaRange="'Nutrition Table'!$A$6:$A$277" noThreeD="1" sel="167" val="141"/>
</file>

<file path=xl/ctrlProps/ctrlProp26.xml><?xml version="1.0" encoding="utf-8"?>
<formControlPr xmlns="http://schemas.microsoft.com/office/spreadsheetml/2009/9/main" objectType="Drop" dropLines="59" dropStyle="combo" dx="22" fmlaLink="B45" fmlaRange="'Nutrition Table'!$A$6:$A$277" noThreeD="1" sel="260" val="230"/>
</file>

<file path=xl/ctrlProps/ctrlProp27.xml><?xml version="1.0" encoding="utf-8"?>
<formControlPr xmlns="http://schemas.microsoft.com/office/spreadsheetml/2009/9/main" objectType="Drop" dropLines="59" dropStyle="combo" dx="22" fmlaLink="B46" fmlaRange="'Nutrition Table'!$A$6:$A$277" noThreeD="1" sel="1" val="3"/>
</file>

<file path=xl/ctrlProps/ctrlProp28.xml><?xml version="1.0" encoding="utf-8"?>
<formControlPr xmlns="http://schemas.microsoft.com/office/spreadsheetml/2009/9/main" objectType="Drop" dropLines="59" dropStyle="combo" dx="22" fmlaLink="B47" fmlaRange="'Nutrition Table'!$A$6:$A$277" noThreeD="1" sel="1" val="3"/>
</file>

<file path=xl/ctrlProps/ctrlProp29.xml><?xml version="1.0" encoding="utf-8"?>
<formControlPr xmlns="http://schemas.microsoft.com/office/spreadsheetml/2009/9/main" objectType="Drop" dropLines="59" dropStyle="combo" dx="22" fmlaLink="B48" fmlaRange="'Nutrition Table'!$A$6:$A$277" noThreeD="1" sel="1" val="0"/>
</file>

<file path=xl/ctrlProps/ctrlProp3.xml><?xml version="1.0" encoding="utf-8"?>
<formControlPr xmlns="http://schemas.microsoft.com/office/spreadsheetml/2009/9/main" objectType="Drop" dropLines="59" dropStyle="combo" dx="22" fmlaLink="B16" fmlaRange="'Nutrition Table'!$A$6:$A$277" noThreeD="1" sel="39" val="38"/>
</file>

<file path=xl/ctrlProps/ctrlProp30.xml><?xml version="1.0" encoding="utf-8"?>
<formControlPr xmlns="http://schemas.microsoft.com/office/spreadsheetml/2009/9/main" objectType="Drop" dropLines="59" dropStyle="combo" dx="22" fmlaLink="B49" fmlaRange="'Nutrition Table'!$A$6:$A$277" noThreeD="1" sel="1" val="0"/>
</file>

<file path=xl/ctrlProps/ctrlProp31.xml><?xml version="1.0" encoding="utf-8"?>
<formControlPr xmlns="http://schemas.microsoft.com/office/spreadsheetml/2009/9/main" objectType="Drop" dropLines="59" dropStyle="combo" dx="22" fmlaLink="B50" fmlaRange="'Nutrition Table'!$A$6:$A$277" noThreeD="1" sel="1" val="7"/>
</file>

<file path=xl/ctrlProps/ctrlProp32.xml><?xml version="1.0" encoding="utf-8"?>
<formControlPr xmlns="http://schemas.microsoft.com/office/spreadsheetml/2009/9/main" objectType="Drop" dropLines="59" dropStyle="combo" dx="22" fmlaLink="B54" fmlaRange="'Nutrition Table'!$A$6:$A$277" noThreeD="1" sel="5" val="0"/>
</file>

<file path=xl/ctrlProps/ctrlProp33.xml><?xml version="1.0" encoding="utf-8"?>
<formControlPr xmlns="http://schemas.microsoft.com/office/spreadsheetml/2009/9/main" objectType="Drop" dropLines="59" dropStyle="combo" dx="22" fmlaLink="B55" fmlaRange="'Nutrition Table'!$A$6:$A$277" noThreeD="1" sel="150" val="129"/>
</file>

<file path=xl/ctrlProps/ctrlProp34.xml><?xml version="1.0" encoding="utf-8"?>
<formControlPr xmlns="http://schemas.microsoft.com/office/spreadsheetml/2009/9/main" objectType="Drop" dropLines="59" dropStyle="combo" dx="22" fmlaLink="B56" fmlaRange="'Nutrition Table'!$A$6:$A$277" noThreeD="1" sel="265" val="227"/>
</file>

<file path=xl/ctrlProps/ctrlProp35.xml><?xml version="1.0" encoding="utf-8"?>
<formControlPr xmlns="http://schemas.microsoft.com/office/spreadsheetml/2009/9/main" objectType="Drop" dropLines="59" dropStyle="combo" dx="22" fmlaLink="B57" fmlaRange="'Nutrition Table'!$A$6:$A$277" noThreeD="1" sel="164" val="153"/>
</file>

<file path=xl/ctrlProps/ctrlProp36.xml><?xml version="1.0" encoding="utf-8"?>
<formControlPr xmlns="http://schemas.microsoft.com/office/spreadsheetml/2009/9/main" objectType="Drop" dropLines="59" dropStyle="combo" dx="22" fmlaLink="B58" fmlaRange="'Nutrition Table'!$A$6:$A$277" noThreeD="1" sel="49" val="48"/>
</file>

<file path=xl/ctrlProps/ctrlProp37.xml><?xml version="1.0" encoding="utf-8"?>
<formControlPr xmlns="http://schemas.microsoft.com/office/spreadsheetml/2009/9/main" objectType="Drop" dropLines="59" dropStyle="combo" dx="22" fmlaLink="B59" fmlaRange="'Nutrition Table'!$A$6:$A$277" noThreeD="1" sel="1" val="3"/>
</file>

<file path=xl/ctrlProps/ctrlProp38.xml><?xml version="1.0" encoding="utf-8"?>
<formControlPr xmlns="http://schemas.microsoft.com/office/spreadsheetml/2009/9/main" objectType="Drop" dropLines="59" dropStyle="combo" dx="22" fmlaLink="B60" fmlaRange="'Nutrition Table'!$A$6:$A$277" noThreeD="1" sel="1" val="0"/>
</file>

<file path=xl/ctrlProps/ctrlProp39.xml><?xml version="1.0" encoding="utf-8"?>
<formControlPr xmlns="http://schemas.microsoft.com/office/spreadsheetml/2009/9/main" objectType="Drop" dropLines="59" dropStyle="combo" dx="22" fmlaLink="B61" fmlaRange="'Nutrition Table'!$A$6:$A$277" noThreeD="1" sel="1" val="7"/>
</file>

<file path=xl/ctrlProps/ctrlProp4.xml><?xml version="1.0" encoding="utf-8"?>
<formControlPr xmlns="http://schemas.microsoft.com/office/spreadsheetml/2009/9/main" objectType="Drop" dropLines="59" dropStyle="combo" dx="22" fmlaLink="B17" fmlaRange="'Nutrition Table'!$A$6:$A$277" noThreeD="1" sel="169" val="144"/>
</file>

<file path=xl/ctrlProps/ctrlProp40.xml><?xml version="1.0" encoding="utf-8"?>
<formControlPr xmlns="http://schemas.microsoft.com/office/spreadsheetml/2009/9/main" objectType="Drop" dropLines="59" dropStyle="combo" dx="22" fmlaLink="B62" fmlaRange="'Nutrition Table'!$A$6:$A$277" noThreeD="1" sel="1" val="17"/>
</file>

<file path=xl/ctrlProps/ctrlProp41.xml><?xml version="1.0" encoding="utf-8"?>
<formControlPr xmlns="http://schemas.microsoft.com/office/spreadsheetml/2009/9/main" objectType="Drop" dropLines="59" dropStyle="combo" dx="22" fmlaLink="B63" fmlaRange="'Nutrition Table'!$A$6:$A$277" noThreeD="1" sel="1" val="17"/>
</file>

<file path=xl/ctrlProps/ctrlProp42.xml><?xml version="1.0" encoding="utf-8"?>
<formControlPr xmlns="http://schemas.microsoft.com/office/spreadsheetml/2009/9/main" objectType="Drop" dropLines="59" dropStyle="combo" dx="22" fmlaLink="B67" fmlaRange="'Nutrition Table'!$A$6:$A$277" noThreeD="1" sel="251" val="217"/>
</file>

<file path=xl/ctrlProps/ctrlProp43.xml><?xml version="1.0" encoding="utf-8"?>
<formControlPr xmlns="http://schemas.microsoft.com/office/spreadsheetml/2009/9/main" objectType="Drop" dropLines="59" dropStyle="combo" dx="22" fmlaLink="B68" fmlaRange="'Nutrition Table'!$A$6:$A$277" noThreeD="1" sel="213" val="195"/>
</file>

<file path=xl/ctrlProps/ctrlProp44.xml><?xml version="1.0" encoding="utf-8"?>
<formControlPr xmlns="http://schemas.microsoft.com/office/spreadsheetml/2009/9/main" objectType="Drop" dropLines="59" dropStyle="combo" dx="22" fmlaLink="B69" fmlaRange="'Nutrition Table'!$A$6:$A$277" noThreeD="1" sel="41" val="27"/>
</file>

<file path=xl/ctrlProps/ctrlProp45.xml><?xml version="1.0" encoding="utf-8"?>
<formControlPr xmlns="http://schemas.microsoft.com/office/spreadsheetml/2009/9/main" objectType="Drop" dropLines="59" dropStyle="combo" dx="22" fmlaLink="B70" fmlaRange="'Nutrition Table'!$A$6:$A$277" noThreeD="1" sel="49" val="30"/>
</file>

<file path=xl/ctrlProps/ctrlProp46.xml><?xml version="1.0" encoding="utf-8"?>
<formControlPr xmlns="http://schemas.microsoft.com/office/spreadsheetml/2009/9/main" objectType="Drop" dropLines="59" dropStyle="combo" dx="22" fmlaLink="B71" fmlaRange="'Nutrition Table'!$A$6:$A$277" noThreeD="1" sel="260" val="227"/>
</file>

<file path=xl/ctrlProps/ctrlProp47.xml><?xml version="1.0" encoding="utf-8"?>
<formControlPr xmlns="http://schemas.microsoft.com/office/spreadsheetml/2009/9/main" objectType="Drop" dropLines="59" dropStyle="combo" dx="22" fmlaLink="B72" fmlaRange="'Nutrition Table'!$A$6:$A$277" noThreeD="1" sel="1" val="15"/>
</file>

<file path=xl/ctrlProps/ctrlProp48.xml><?xml version="1.0" encoding="utf-8"?>
<formControlPr xmlns="http://schemas.microsoft.com/office/spreadsheetml/2009/9/main" objectType="Drop" dropLines="59" dropStyle="combo" dx="22" fmlaLink="B73" fmlaRange="'Nutrition Table'!$A$6:$A$277" noThreeD="1" sel="1" val="0"/>
</file>

<file path=xl/ctrlProps/ctrlProp49.xml><?xml version="1.0" encoding="utf-8"?>
<formControlPr xmlns="http://schemas.microsoft.com/office/spreadsheetml/2009/9/main" objectType="Drop" dropLines="59" dropStyle="combo" dx="22" fmlaLink="B74" fmlaRange="'Nutrition Table'!$A$6:$A$277" noThreeD="1" sel="1" val="0"/>
</file>

<file path=xl/ctrlProps/ctrlProp5.xml><?xml version="1.0" encoding="utf-8"?>
<formControlPr xmlns="http://schemas.microsoft.com/office/spreadsheetml/2009/9/main" objectType="Drop" dropLines="59" dropStyle="combo" dx="22" fmlaLink="B18" fmlaRange="'Nutrition Table'!$A$6:$A$277" noThreeD="1" sel="49" val="22"/>
</file>

<file path=xl/ctrlProps/ctrlProp50.xml><?xml version="1.0" encoding="utf-8"?>
<formControlPr xmlns="http://schemas.microsoft.com/office/spreadsheetml/2009/9/main" objectType="Drop" dropLines="59" dropStyle="combo" dx="22" fmlaLink="B75" fmlaRange="'Nutrition Table'!$A$6:$A$277" noThreeD="1" sel="1" val="0"/>
</file>

<file path=xl/ctrlProps/ctrlProp51.xml><?xml version="1.0" encoding="utf-8"?>
<formControlPr xmlns="http://schemas.microsoft.com/office/spreadsheetml/2009/9/main" objectType="Drop" dropLines="59" dropStyle="combo" dx="22" fmlaLink="B76" fmlaRange="'Nutrition Table'!$A$6:$A$277" noThreeD="1" sel="1" val="0"/>
</file>

<file path=xl/ctrlProps/ctrlProp52.xml><?xml version="1.0" encoding="utf-8"?>
<formControlPr xmlns="http://schemas.microsoft.com/office/spreadsheetml/2009/9/main" objectType="Drop" dropLines="59" dropStyle="combo" dx="22" fmlaLink="B80" fmlaRange="'Nutrition Table'!$A$6:$A$277" noThreeD="1" sel="169" val="137"/>
</file>

<file path=xl/ctrlProps/ctrlProp53.xml><?xml version="1.0" encoding="utf-8"?>
<formControlPr xmlns="http://schemas.microsoft.com/office/spreadsheetml/2009/9/main" objectType="Drop" dropLines="59" dropStyle="combo" dx="22" fmlaLink="B81" fmlaRange="'Nutrition Table'!$A$6:$A$277" noThreeD="1" sel="150" val="140"/>
</file>

<file path=xl/ctrlProps/ctrlProp54.xml><?xml version="1.0" encoding="utf-8"?>
<formControlPr xmlns="http://schemas.microsoft.com/office/spreadsheetml/2009/9/main" objectType="Drop" dropLines="59" dropStyle="combo" dx="22" fmlaLink="B82" fmlaRange="'Nutrition Table'!$A$6:$A$277" noThreeD="1" sel="265" val="227"/>
</file>

<file path=xl/ctrlProps/ctrlProp55.xml><?xml version="1.0" encoding="utf-8"?>
<formControlPr xmlns="http://schemas.microsoft.com/office/spreadsheetml/2009/9/main" objectType="Drop" dropLines="59" dropStyle="combo" dx="22" fmlaLink="B83" fmlaRange="'Nutrition Table'!$A$6:$A$277" noThreeD="1" sel="1" val="21"/>
</file>

<file path=xl/ctrlProps/ctrlProp56.xml><?xml version="1.0" encoding="utf-8"?>
<formControlPr xmlns="http://schemas.microsoft.com/office/spreadsheetml/2009/9/main" objectType="Drop" dropLines="59" dropStyle="combo" dx="22" fmlaLink="B84" fmlaRange="'Nutrition Table'!$A$6:$A$277" noThreeD="1" sel="1" val="7"/>
</file>

<file path=xl/ctrlProps/ctrlProp57.xml><?xml version="1.0" encoding="utf-8"?>
<formControlPr xmlns="http://schemas.microsoft.com/office/spreadsheetml/2009/9/main" objectType="Drop" dropLines="59" dropStyle="combo" dx="22" fmlaLink="B85" fmlaRange="'Nutrition Table'!$A$6:$A$277" noThreeD="1" sel="1" val="9"/>
</file>

<file path=xl/ctrlProps/ctrlProp58.xml><?xml version="1.0" encoding="utf-8"?>
<formControlPr xmlns="http://schemas.microsoft.com/office/spreadsheetml/2009/9/main" objectType="Drop" dropLines="59" dropStyle="combo" dx="22" fmlaLink="B86" fmlaRange="'Nutrition Table'!$A$6:$A$277" noThreeD="1" sel="1" val="0"/>
</file>

<file path=xl/ctrlProps/ctrlProp59.xml><?xml version="1.0" encoding="utf-8"?>
<formControlPr xmlns="http://schemas.microsoft.com/office/spreadsheetml/2009/9/main" objectType="Drop" dropLines="59" dropStyle="combo" dx="22" fmlaLink="B87" fmlaRange="'Nutrition Table'!$A$6:$A$277" noThreeD="1" sel="1" val="14"/>
</file>

<file path=xl/ctrlProps/ctrlProp6.xml><?xml version="1.0" encoding="utf-8"?>
<formControlPr xmlns="http://schemas.microsoft.com/office/spreadsheetml/2009/9/main" objectType="Drop" dropLines="59" dropStyle="combo" dx="22" fmlaLink="B19" fmlaRange="'Nutrition Table'!$A$6:$A$277" noThreeD="1" sel="260" val="232"/>
</file>

<file path=xl/ctrlProps/ctrlProp60.xml><?xml version="1.0" encoding="utf-8"?>
<formControlPr xmlns="http://schemas.microsoft.com/office/spreadsheetml/2009/9/main" objectType="Drop" dropLines="59" dropStyle="combo" dx="22" fmlaLink="B88" fmlaRange="'Nutrition Table'!$A$6:$A$277" noThreeD="1" sel="1" val="0"/>
</file>

<file path=xl/ctrlProps/ctrlProp61.xml><?xml version="1.0" encoding="utf-8"?>
<formControlPr xmlns="http://schemas.microsoft.com/office/spreadsheetml/2009/9/main" objectType="Drop" dropLines="59" dropStyle="combo" dx="22" fmlaLink="B89" fmlaRange="'Nutrition Table'!$A$6:$A$277" noThreeD="1" sel="1" val="0"/>
</file>

<file path=xl/ctrlProps/ctrlProp62.xml><?xml version="1.0" encoding="utf-8"?>
<formControlPr xmlns="http://schemas.microsoft.com/office/spreadsheetml/2009/9/main" objectType="Drop" dropLines="59" dropStyle="combo" dx="22" fmlaLink="B93" fmlaRange="'Nutrition Table'!$A$6:$A$277" noThreeD="1" sel="155" val="129"/>
</file>

<file path=xl/ctrlProps/ctrlProp63.xml><?xml version="1.0" encoding="utf-8"?>
<formControlPr xmlns="http://schemas.microsoft.com/office/spreadsheetml/2009/9/main" objectType="Drop" dropLines="59" dropStyle="combo" dx="22" fmlaLink="B94" fmlaRange="'Nutrition Table'!$A$6:$A$277" noThreeD="1" sel="260" val="236"/>
</file>

<file path=xl/ctrlProps/ctrlProp64.xml><?xml version="1.0" encoding="utf-8"?>
<formControlPr xmlns="http://schemas.microsoft.com/office/spreadsheetml/2009/9/main" objectType="Drop" dropLines="59" dropStyle="combo" dx="22" fmlaLink="B95" fmlaRange="'Nutrition Table'!$A$6:$A$277" noThreeD="1" sel="1" val="23"/>
</file>

<file path=xl/ctrlProps/ctrlProp65.xml><?xml version="1.0" encoding="utf-8"?>
<formControlPr xmlns="http://schemas.microsoft.com/office/spreadsheetml/2009/9/main" objectType="Drop" dropLines="59" dropStyle="combo" dx="22" fmlaLink="B96" fmlaRange="'Nutrition Table'!$A$6:$A$277" noThreeD="1" sel="1" val="21"/>
</file>

<file path=xl/ctrlProps/ctrlProp66.xml><?xml version="1.0" encoding="utf-8"?>
<formControlPr xmlns="http://schemas.microsoft.com/office/spreadsheetml/2009/9/main" objectType="Drop" dropLines="59" dropStyle="combo" dx="22" fmlaLink="B97" fmlaRange="'Nutrition Table'!$A$6:$A$277" noThreeD="1" sel="1" val="7"/>
</file>

<file path=xl/ctrlProps/ctrlProp67.xml><?xml version="1.0" encoding="utf-8"?>
<formControlPr xmlns="http://schemas.microsoft.com/office/spreadsheetml/2009/9/main" objectType="Drop" dropLines="59" dropStyle="combo" dx="22" fmlaLink="B98" fmlaRange="'Nutrition Table'!$A$6:$A$277" noThreeD="1" sel="1" val="11"/>
</file>

<file path=xl/ctrlProps/ctrlProp68.xml><?xml version="1.0" encoding="utf-8"?>
<formControlPr xmlns="http://schemas.microsoft.com/office/spreadsheetml/2009/9/main" objectType="Drop" dropLines="59" dropStyle="combo" dx="22" fmlaLink="B99" fmlaRange="'Nutrition Table'!$A$6:$A$277" noThreeD="1" sel="1" val="0"/>
</file>

<file path=xl/ctrlProps/ctrlProp69.xml><?xml version="1.0" encoding="utf-8"?>
<formControlPr xmlns="http://schemas.microsoft.com/office/spreadsheetml/2009/9/main" objectType="Drop" dropLines="59" dropStyle="combo" dx="22" fmlaLink="B100" fmlaRange="'Nutrition Table'!$A$6:$A$277" noThreeD="1" sel="1" val="0"/>
</file>

<file path=xl/ctrlProps/ctrlProp7.xml><?xml version="1.0" encoding="utf-8"?>
<formControlPr xmlns="http://schemas.microsoft.com/office/spreadsheetml/2009/9/main" objectType="Drop" dropLines="59" dropStyle="combo" dx="22" fmlaLink="B20" fmlaRange="'Nutrition Table'!$A$6:$A$277" noThreeD="1" sel="1" val="7"/>
</file>

<file path=xl/ctrlProps/ctrlProp70.xml><?xml version="1.0" encoding="utf-8"?>
<formControlPr xmlns="http://schemas.microsoft.com/office/spreadsheetml/2009/9/main" objectType="Drop" dropLines="59" dropStyle="combo" dx="22" fmlaLink="B101" fmlaRange="'Nutrition Table'!$A$6:$A$277" noThreeD="1" sel="1" val="0"/>
</file>

<file path=xl/ctrlProps/ctrlProp71.xml><?xml version="1.0" encoding="utf-8"?>
<formControlPr xmlns="http://schemas.microsoft.com/office/spreadsheetml/2009/9/main" objectType="Drop" dropLines="59" dropStyle="combo" dx="22" fmlaLink="B102" fmlaRange="'Nutrition Table'!$A$6:$A$277" noThreeD="1" sel="1" val="0"/>
</file>

<file path=xl/ctrlProps/ctrlProp72.xml><?xml version="1.0" encoding="utf-8"?>
<formControlPr xmlns="http://schemas.microsoft.com/office/spreadsheetml/2009/9/main" objectType="Drop" dropLines="59" dropStyle="combo" dx="22" fmlaLink="B106" fmlaRange="'Nutrition Table'!$A$6:$A$277" noThreeD="1" sel="206" val="183"/>
</file>

<file path=xl/ctrlProps/ctrlProp73.xml><?xml version="1.0" encoding="utf-8"?>
<formControlPr xmlns="http://schemas.microsoft.com/office/spreadsheetml/2009/9/main" objectType="Drop" dropLines="59" dropStyle="combo" dx="22" fmlaLink="B107" fmlaRange="'Nutrition Table'!$A$6:$A$277" noThreeD="1" sel="59" val="46"/>
</file>

<file path=xl/ctrlProps/ctrlProp74.xml><?xml version="1.0" encoding="utf-8"?>
<formControlPr xmlns="http://schemas.microsoft.com/office/spreadsheetml/2009/9/main" objectType="Drop" dropLines="59" dropStyle="combo" dx="22" fmlaLink="B108" fmlaRange="'Nutrition Table'!$A$6:$A$277" noThreeD="1" sel="260" val="224"/>
</file>

<file path=xl/ctrlProps/ctrlProp75.xml><?xml version="1.0" encoding="utf-8"?>
<formControlPr xmlns="http://schemas.microsoft.com/office/spreadsheetml/2009/9/main" objectType="Drop" dropLines="59" dropStyle="combo" dx="22" fmlaLink="B109" fmlaRange="'Nutrition Table'!$A$6:$A$277" noThreeD="1" sel="1" val="0"/>
</file>

<file path=xl/ctrlProps/ctrlProp76.xml><?xml version="1.0" encoding="utf-8"?>
<formControlPr xmlns="http://schemas.microsoft.com/office/spreadsheetml/2009/9/main" objectType="Drop" dropLines="59" dropStyle="combo" dx="22" fmlaLink="B110" fmlaRange="'Nutrition Table'!$A$6:$A$277" noThreeD="1" sel="1" val="7"/>
</file>

<file path=xl/ctrlProps/ctrlProp77.xml><?xml version="1.0" encoding="utf-8"?>
<formControlPr xmlns="http://schemas.microsoft.com/office/spreadsheetml/2009/9/main" objectType="Drop" dropLines="59" dropStyle="combo" dx="22" fmlaLink="B111" fmlaRange="'Nutrition Table'!$A$6:$A$277" noThreeD="1" sel="1" val="7"/>
</file>

<file path=xl/ctrlProps/ctrlProp78.xml><?xml version="1.0" encoding="utf-8"?>
<formControlPr xmlns="http://schemas.microsoft.com/office/spreadsheetml/2009/9/main" objectType="Drop" dropLines="59" dropStyle="combo" dx="22" fmlaLink="B112" fmlaRange="'Nutrition Table'!$A$6:$A$277" noThreeD="1" sel="1" val="17"/>
</file>

<file path=xl/ctrlProps/ctrlProp79.xml><?xml version="1.0" encoding="utf-8"?>
<formControlPr xmlns="http://schemas.microsoft.com/office/spreadsheetml/2009/9/main" objectType="Drop" dropLines="59" dropStyle="combo" dx="22" fmlaLink="B113" fmlaRange="'Nutrition Table'!$A$6:$A$277" noThreeD="1" sel="1" val="7"/>
</file>

<file path=xl/ctrlProps/ctrlProp8.xml><?xml version="1.0" encoding="utf-8"?>
<formControlPr xmlns="http://schemas.microsoft.com/office/spreadsheetml/2009/9/main" objectType="Drop" dropLines="59" dropStyle="combo" dx="22" fmlaLink="B21" fmlaRange="'Nutrition Table'!$A$6:$A$277" noThreeD="1" sel="1" val="7"/>
</file>

<file path=xl/ctrlProps/ctrlProp80.xml><?xml version="1.0" encoding="utf-8"?>
<formControlPr xmlns="http://schemas.microsoft.com/office/spreadsheetml/2009/9/main" objectType="Drop" dropLines="59" dropStyle="combo" dx="22" fmlaLink="B114" fmlaRange="'Nutrition Table'!$A$6:$A$277" noThreeD="1" sel="1" val="7"/>
</file>

<file path=xl/ctrlProps/ctrlProp81.xml><?xml version="1.0" encoding="utf-8"?>
<formControlPr xmlns="http://schemas.microsoft.com/office/spreadsheetml/2009/9/main" objectType="Drop" dropLines="59" dropStyle="combo" dx="22" fmlaLink="B115" fmlaRange="'Nutrition Table'!$A$6:$A$277" noThreeD="1" sel="1" val="17"/>
</file>

<file path=xl/ctrlProps/ctrlProp9.xml><?xml version="1.0" encoding="utf-8"?>
<formControlPr xmlns="http://schemas.microsoft.com/office/spreadsheetml/2009/9/main" objectType="Drop" dropLines="59" dropStyle="combo" dx="22" fmlaLink="B22" fmlaRange="'Nutrition Table'!$A$6:$A$277" noThreeD="1" sel="1" val="7"/>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1584960</xdr:colOff>
          <xdr:row>14</xdr:row>
          <xdr:rowOff>0</xdr:rowOff>
        </xdr:from>
        <xdr:to>
          <xdr:col>2</xdr:col>
          <xdr:colOff>0</xdr:colOff>
          <xdr:row>15</xdr:row>
          <xdr:rowOff>19050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0</xdr:colOff>
          <xdr:row>8</xdr:row>
          <xdr:rowOff>190500</xdr:rowOff>
        </xdr:to>
        <xdr:sp macro="" textlink="">
          <xdr:nvSpPr>
            <xdr:cNvPr id="3418" name="Drop Down 346" hidden="1">
              <a:extLst>
                <a:ext uri="{63B3BB69-23CF-44E3-9099-C40C66FF867C}">
                  <a14:compatExt spid="_x0000_s3418"/>
                </a:ext>
                <a:ext uri="{FF2B5EF4-FFF2-40B4-BE49-F238E27FC236}">
                  <a16:creationId xmlns:a16="http://schemas.microsoft.com/office/drawing/2014/main" id="{00000000-0008-0000-0100-00005A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0</xdr:colOff>
          <xdr:row>16</xdr:row>
          <xdr:rowOff>19050</xdr:rowOff>
        </xdr:to>
        <xdr:sp macro="" textlink="">
          <xdr:nvSpPr>
            <xdr:cNvPr id="3454" name="Drop Down 382" hidden="1">
              <a:extLst>
                <a:ext uri="{63B3BB69-23CF-44E3-9099-C40C66FF867C}">
                  <a14:compatExt spid="_x0000_s3454"/>
                </a:ext>
                <a:ext uri="{FF2B5EF4-FFF2-40B4-BE49-F238E27FC236}">
                  <a16:creationId xmlns:a16="http://schemas.microsoft.com/office/drawing/2014/main" id="{00000000-0008-0000-0100-00007E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0</xdr:colOff>
          <xdr:row>17</xdr:row>
          <xdr:rowOff>19050</xdr:rowOff>
        </xdr:to>
        <xdr:sp macro="" textlink="">
          <xdr:nvSpPr>
            <xdr:cNvPr id="3455" name="Drop Down 383" hidden="1">
              <a:extLst>
                <a:ext uri="{63B3BB69-23CF-44E3-9099-C40C66FF867C}">
                  <a14:compatExt spid="_x0000_s3455"/>
                </a:ext>
                <a:ext uri="{FF2B5EF4-FFF2-40B4-BE49-F238E27FC236}">
                  <a16:creationId xmlns:a16="http://schemas.microsoft.com/office/drawing/2014/main" id="{00000000-0008-0000-0100-00007F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0</xdr:colOff>
          <xdr:row>18</xdr:row>
          <xdr:rowOff>19050</xdr:rowOff>
        </xdr:to>
        <xdr:sp macro="" textlink="">
          <xdr:nvSpPr>
            <xdr:cNvPr id="3456" name="Drop Down 384" hidden="1">
              <a:extLst>
                <a:ext uri="{63B3BB69-23CF-44E3-9099-C40C66FF867C}">
                  <a14:compatExt spid="_x0000_s3456"/>
                </a:ext>
                <a:ext uri="{FF2B5EF4-FFF2-40B4-BE49-F238E27FC236}">
                  <a16:creationId xmlns:a16="http://schemas.microsoft.com/office/drawing/2014/main" id="{00000000-0008-0000-0100-000080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0</xdr:colOff>
          <xdr:row>19</xdr:row>
          <xdr:rowOff>19050</xdr:rowOff>
        </xdr:to>
        <xdr:sp macro="" textlink="">
          <xdr:nvSpPr>
            <xdr:cNvPr id="3458" name="Drop Down 386" hidden="1">
              <a:extLst>
                <a:ext uri="{63B3BB69-23CF-44E3-9099-C40C66FF867C}">
                  <a14:compatExt spid="_x0000_s3458"/>
                </a:ext>
                <a:ext uri="{FF2B5EF4-FFF2-40B4-BE49-F238E27FC236}">
                  <a16:creationId xmlns:a16="http://schemas.microsoft.com/office/drawing/2014/main" id="{00000000-0008-0000-0100-000082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0</xdr:colOff>
          <xdr:row>20</xdr:row>
          <xdr:rowOff>19050</xdr:rowOff>
        </xdr:to>
        <xdr:sp macro="" textlink="">
          <xdr:nvSpPr>
            <xdr:cNvPr id="3460" name="Drop Down 388" hidden="1">
              <a:extLst>
                <a:ext uri="{63B3BB69-23CF-44E3-9099-C40C66FF867C}">
                  <a14:compatExt spid="_x0000_s3460"/>
                </a:ext>
                <a:ext uri="{FF2B5EF4-FFF2-40B4-BE49-F238E27FC236}">
                  <a16:creationId xmlns:a16="http://schemas.microsoft.com/office/drawing/2014/main" id="{00000000-0008-0000-0100-000084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0</xdr:colOff>
          <xdr:row>21</xdr:row>
          <xdr:rowOff>19050</xdr:rowOff>
        </xdr:to>
        <xdr:sp macro="" textlink="">
          <xdr:nvSpPr>
            <xdr:cNvPr id="3462" name="Drop Down 390" hidden="1">
              <a:extLst>
                <a:ext uri="{63B3BB69-23CF-44E3-9099-C40C66FF867C}">
                  <a14:compatExt spid="_x0000_s3462"/>
                </a:ext>
                <a:ext uri="{FF2B5EF4-FFF2-40B4-BE49-F238E27FC236}">
                  <a16:creationId xmlns:a16="http://schemas.microsoft.com/office/drawing/2014/main" id="{00000000-0008-0000-0100-000086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0</xdr:colOff>
          <xdr:row>22</xdr:row>
          <xdr:rowOff>19050</xdr:rowOff>
        </xdr:to>
        <xdr:sp macro="" textlink="">
          <xdr:nvSpPr>
            <xdr:cNvPr id="3464" name="Drop Down 392" hidden="1">
              <a:extLst>
                <a:ext uri="{63B3BB69-23CF-44E3-9099-C40C66FF867C}">
                  <a14:compatExt spid="_x0000_s3464"/>
                </a:ext>
                <a:ext uri="{FF2B5EF4-FFF2-40B4-BE49-F238E27FC236}">
                  <a16:creationId xmlns:a16="http://schemas.microsoft.com/office/drawing/2014/main" id="{00000000-0008-0000-0100-000088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19050</xdr:rowOff>
        </xdr:to>
        <xdr:sp macro="" textlink="">
          <xdr:nvSpPr>
            <xdr:cNvPr id="3466" name="Drop Down 394" hidden="1">
              <a:extLst>
                <a:ext uri="{63B3BB69-23CF-44E3-9099-C40C66FF867C}">
                  <a14:compatExt spid="_x0000_s3466"/>
                </a:ext>
                <a:ext uri="{FF2B5EF4-FFF2-40B4-BE49-F238E27FC236}">
                  <a16:creationId xmlns:a16="http://schemas.microsoft.com/office/drawing/2014/main" id="{00000000-0008-0000-0100-00008A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0</xdr:colOff>
          <xdr:row>24</xdr:row>
          <xdr:rowOff>19050</xdr:rowOff>
        </xdr:to>
        <xdr:sp macro="" textlink="">
          <xdr:nvSpPr>
            <xdr:cNvPr id="3468" name="Drop Down 396" hidden="1">
              <a:extLst>
                <a:ext uri="{63B3BB69-23CF-44E3-9099-C40C66FF867C}">
                  <a14:compatExt spid="_x0000_s3468"/>
                </a:ext>
                <a:ext uri="{FF2B5EF4-FFF2-40B4-BE49-F238E27FC236}">
                  <a16:creationId xmlns:a16="http://schemas.microsoft.com/office/drawing/2014/main" id="{00000000-0008-0000-0100-00008C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19050</xdr:rowOff>
        </xdr:to>
        <xdr:sp macro="" textlink="">
          <xdr:nvSpPr>
            <xdr:cNvPr id="3469" name="Drop Down 397" hidden="1">
              <a:extLst>
                <a:ext uri="{63B3BB69-23CF-44E3-9099-C40C66FF867C}">
                  <a14:compatExt spid="_x0000_s3469"/>
                </a:ext>
                <a:ext uri="{FF2B5EF4-FFF2-40B4-BE49-F238E27FC236}">
                  <a16:creationId xmlns:a16="http://schemas.microsoft.com/office/drawing/2014/main" id="{00000000-0008-0000-0100-00008D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0</xdr:colOff>
          <xdr:row>29</xdr:row>
          <xdr:rowOff>19050</xdr:rowOff>
        </xdr:to>
        <xdr:sp macro="" textlink="">
          <xdr:nvSpPr>
            <xdr:cNvPr id="3470" name="Drop Down 398" hidden="1">
              <a:extLst>
                <a:ext uri="{63B3BB69-23CF-44E3-9099-C40C66FF867C}">
                  <a14:compatExt spid="_x0000_s3470"/>
                </a:ext>
                <a:ext uri="{FF2B5EF4-FFF2-40B4-BE49-F238E27FC236}">
                  <a16:creationId xmlns:a16="http://schemas.microsoft.com/office/drawing/2014/main" id="{00000000-0008-0000-0100-00008E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19050</xdr:rowOff>
        </xdr:to>
        <xdr:sp macro="" textlink="">
          <xdr:nvSpPr>
            <xdr:cNvPr id="3471" name="Drop Down 399" hidden="1">
              <a:extLst>
                <a:ext uri="{63B3BB69-23CF-44E3-9099-C40C66FF867C}">
                  <a14:compatExt spid="_x0000_s3471"/>
                </a:ext>
                <a:ext uri="{FF2B5EF4-FFF2-40B4-BE49-F238E27FC236}">
                  <a16:creationId xmlns:a16="http://schemas.microsoft.com/office/drawing/2014/main" id="{00000000-0008-0000-0100-00008F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0</xdr:colOff>
          <xdr:row>31</xdr:row>
          <xdr:rowOff>19050</xdr:rowOff>
        </xdr:to>
        <xdr:sp macro="" textlink="">
          <xdr:nvSpPr>
            <xdr:cNvPr id="3472" name="Drop Down 400" hidden="1">
              <a:extLst>
                <a:ext uri="{63B3BB69-23CF-44E3-9099-C40C66FF867C}">
                  <a14:compatExt spid="_x0000_s3472"/>
                </a:ext>
                <a:ext uri="{FF2B5EF4-FFF2-40B4-BE49-F238E27FC236}">
                  <a16:creationId xmlns:a16="http://schemas.microsoft.com/office/drawing/2014/main" id="{00000000-0008-0000-0100-000090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19050</xdr:rowOff>
        </xdr:to>
        <xdr:sp macro="" textlink="">
          <xdr:nvSpPr>
            <xdr:cNvPr id="3473" name="Drop Down 401" hidden="1">
              <a:extLst>
                <a:ext uri="{63B3BB69-23CF-44E3-9099-C40C66FF867C}">
                  <a14:compatExt spid="_x0000_s3473"/>
                </a:ext>
                <a:ext uri="{FF2B5EF4-FFF2-40B4-BE49-F238E27FC236}">
                  <a16:creationId xmlns:a16="http://schemas.microsoft.com/office/drawing/2014/main" id="{00000000-0008-0000-0100-000091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33</xdr:row>
          <xdr:rowOff>19050</xdr:rowOff>
        </xdr:to>
        <xdr:sp macro="" textlink="">
          <xdr:nvSpPr>
            <xdr:cNvPr id="3474" name="Drop Down 402" hidden="1">
              <a:extLst>
                <a:ext uri="{63B3BB69-23CF-44E3-9099-C40C66FF867C}">
                  <a14:compatExt spid="_x0000_s3474"/>
                </a:ext>
                <a:ext uri="{FF2B5EF4-FFF2-40B4-BE49-F238E27FC236}">
                  <a16:creationId xmlns:a16="http://schemas.microsoft.com/office/drawing/2014/main" id="{00000000-0008-0000-0100-000092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0</xdr:colOff>
          <xdr:row>34</xdr:row>
          <xdr:rowOff>19050</xdr:rowOff>
        </xdr:to>
        <xdr:sp macro="" textlink="">
          <xdr:nvSpPr>
            <xdr:cNvPr id="3475" name="Drop Down 403" hidden="1">
              <a:extLst>
                <a:ext uri="{63B3BB69-23CF-44E3-9099-C40C66FF867C}">
                  <a14:compatExt spid="_x0000_s3475"/>
                </a:ext>
                <a:ext uri="{FF2B5EF4-FFF2-40B4-BE49-F238E27FC236}">
                  <a16:creationId xmlns:a16="http://schemas.microsoft.com/office/drawing/2014/main" id="{00000000-0008-0000-0100-000093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19050</xdr:rowOff>
        </xdr:to>
        <xdr:sp macro="" textlink="">
          <xdr:nvSpPr>
            <xdr:cNvPr id="3476" name="Drop Down 404" hidden="1">
              <a:extLst>
                <a:ext uri="{63B3BB69-23CF-44E3-9099-C40C66FF867C}">
                  <a14:compatExt spid="_x0000_s3476"/>
                </a:ext>
                <a:ext uri="{FF2B5EF4-FFF2-40B4-BE49-F238E27FC236}">
                  <a16:creationId xmlns:a16="http://schemas.microsoft.com/office/drawing/2014/main" id="{00000000-0008-0000-0100-000094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0</xdr:colOff>
          <xdr:row>36</xdr:row>
          <xdr:rowOff>19050</xdr:rowOff>
        </xdr:to>
        <xdr:sp macro="" textlink="">
          <xdr:nvSpPr>
            <xdr:cNvPr id="3477" name="Drop Down 405" hidden="1">
              <a:extLst>
                <a:ext uri="{63B3BB69-23CF-44E3-9099-C40C66FF867C}">
                  <a14:compatExt spid="_x0000_s3477"/>
                </a:ext>
                <a:ext uri="{FF2B5EF4-FFF2-40B4-BE49-F238E27FC236}">
                  <a16:creationId xmlns:a16="http://schemas.microsoft.com/office/drawing/2014/main" id="{00000000-0008-0000-0100-000095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0</xdr:colOff>
          <xdr:row>37</xdr:row>
          <xdr:rowOff>19050</xdr:rowOff>
        </xdr:to>
        <xdr:sp macro="" textlink="">
          <xdr:nvSpPr>
            <xdr:cNvPr id="3478" name="Drop Down 406" hidden="1">
              <a:extLst>
                <a:ext uri="{63B3BB69-23CF-44E3-9099-C40C66FF867C}">
                  <a14:compatExt spid="_x0000_s3478"/>
                </a:ext>
                <a:ext uri="{FF2B5EF4-FFF2-40B4-BE49-F238E27FC236}">
                  <a16:creationId xmlns:a16="http://schemas.microsoft.com/office/drawing/2014/main" id="{00000000-0008-0000-0100-000096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0</xdr:colOff>
          <xdr:row>41</xdr:row>
          <xdr:rowOff>19050</xdr:rowOff>
        </xdr:to>
        <xdr:sp macro="" textlink="">
          <xdr:nvSpPr>
            <xdr:cNvPr id="3479" name="Drop Down 407" hidden="1">
              <a:extLst>
                <a:ext uri="{63B3BB69-23CF-44E3-9099-C40C66FF867C}">
                  <a14:compatExt spid="_x0000_s3479"/>
                </a:ext>
                <a:ext uri="{FF2B5EF4-FFF2-40B4-BE49-F238E27FC236}">
                  <a16:creationId xmlns:a16="http://schemas.microsoft.com/office/drawing/2014/main" id="{00000000-0008-0000-0100-000097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0</xdr:colOff>
          <xdr:row>42</xdr:row>
          <xdr:rowOff>19050</xdr:rowOff>
        </xdr:to>
        <xdr:sp macro="" textlink="">
          <xdr:nvSpPr>
            <xdr:cNvPr id="3480" name="Drop Down 408" hidden="1">
              <a:extLst>
                <a:ext uri="{63B3BB69-23CF-44E3-9099-C40C66FF867C}">
                  <a14:compatExt spid="_x0000_s3480"/>
                </a:ext>
                <a:ext uri="{FF2B5EF4-FFF2-40B4-BE49-F238E27FC236}">
                  <a16:creationId xmlns:a16="http://schemas.microsoft.com/office/drawing/2014/main" id="{00000000-0008-0000-0100-000098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19050</xdr:rowOff>
        </xdr:to>
        <xdr:sp macro="" textlink="">
          <xdr:nvSpPr>
            <xdr:cNvPr id="3481" name="Drop Down 409" hidden="1">
              <a:extLst>
                <a:ext uri="{63B3BB69-23CF-44E3-9099-C40C66FF867C}">
                  <a14:compatExt spid="_x0000_s3481"/>
                </a:ext>
                <a:ext uri="{FF2B5EF4-FFF2-40B4-BE49-F238E27FC236}">
                  <a16:creationId xmlns:a16="http://schemas.microsoft.com/office/drawing/2014/main" id="{00000000-0008-0000-0100-000099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0</xdr:colOff>
          <xdr:row>44</xdr:row>
          <xdr:rowOff>19050</xdr:rowOff>
        </xdr:to>
        <xdr:sp macro="" textlink="">
          <xdr:nvSpPr>
            <xdr:cNvPr id="3482" name="Drop Down 410" hidden="1">
              <a:extLst>
                <a:ext uri="{63B3BB69-23CF-44E3-9099-C40C66FF867C}">
                  <a14:compatExt spid="_x0000_s3482"/>
                </a:ext>
                <a:ext uri="{FF2B5EF4-FFF2-40B4-BE49-F238E27FC236}">
                  <a16:creationId xmlns:a16="http://schemas.microsoft.com/office/drawing/2014/main" id="{00000000-0008-0000-0100-00009A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19050</xdr:rowOff>
        </xdr:to>
        <xdr:sp macro="" textlink="">
          <xdr:nvSpPr>
            <xdr:cNvPr id="3483" name="Drop Down 411" hidden="1">
              <a:extLst>
                <a:ext uri="{63B3BB69-23CF-44E3-9099-C40C66FF867C}">
                  <a14:compatExt spid="_x0000_s3483"/>
                </a:ext>
                <a:ext uri="{FF2B5EF4-FFF2-40B4-BE49-F238E27FC236}">
                  <a16:creationId xmlns:a16="http://schemas.microsoft.com/office/drawing/2014/main" id="{00000000-0008-0000-0100-00009B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2</xdr:col>
          <xdr:colOff>0</xdr:colOff>
          <xdr:row>46</xdr:row>
          <xdr:rowOff>19050</xdr:rowOff>
        </xdr:to>
        <xdr:sp macro="" textlink="">
          <xdr:nvSpPr>
            <xdr:cNvPr id="3484" name="Drop Down 412" hidden="1">
              <a:extLst>
                <a:ext uri="{63B3BB69-23CF-44E3-9099-C40C66FF867C}">
                  <a14:compatExt spid="_x0000_s3484"/>
                </a:ext>
                <a:ext uri="{FF2B5EF4-FFF2-40B4-BE49-F238E27FC236}">
                  <a16:creationId xmlns:a16="http://schemas.microsoft.com/office/drawing/2014/main" id="{00000000-0008-0000-0100-00009C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0</xdr:rowOff>
        </xdr:from>
        <xdr:to>
          <xdr:col>2</xdr:col>
          <xdr:colOff>0</xdr:colOff>
          <xdr:row>47</xdr:row>
          <xdr:rowOff>19050</xdr:rowOff>
        </xdr:to>
        <xdr:sp macro="" textlink="">
          <xdr:nvSpPr>
            <xdr:cNvPr id="3485" name="Drop Down 413" hidden="1">
              <a:extLst>
                <a:ext uri="{63B3BB69-23CF-44E3-9099-C40C66FF867C}">
                  <a14:compatExt spid="_x0000_s3485"/>
                </a:ext>
                <a:ext uri="{FF2B5EF4-FFF2-40B4-BE49-F238E27FC236}">
                  <a16:creationId xmlns:a16="http://schemas.microsoft.com/office/drawing/2014/main" id="{00000000-0008-0000-0100-00009D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0</xdr:colOff>
          <xdr:row>48</xdr:row>
          <xdr:rowOff>19050</xdr:rowOff>
        </xdr:to>
        <xdr:sp macro="" textlink="">
          <xdr:nvSpPr>
            <xdr:cNvPr id="3486" name="Drop Down 414" hidden="1">
              <a:extLst>
                <a:ext uri="{63B3BB69-23CF-44E3-9099-C40C66FF867C}">
                  <a14:compatExt spid="_x0000_s3486"/>
                </a:ext>
                <a:ext uri="{FF2B5EF4-FFF2-40B4-BE49-F238E27FC236}">
                  <a16:creationId xmlns:a16="http://schemas.microsoft.com/office/drawing/2014/main" id="{00000000-0008-0000-0100-00009E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0</xdr:colOff>
          <xdr:row>49</xdr:row>
          <xdr:rowOff>19050</xdr:rowOff>
        </xdr:to>
        <xdr:sp macro="" textlink="">
          <xdr:nvSpPr>
            <xdr:cNvPr id="3487" name="Drop Down 415" hidden="1">
              <a:extLst>
                <a:ext uri="{63B3BB69-23CF-44E3-9099-C40C66FF867C}">
                  <a14:compatExt spid="_x0000_s3487"/>
                </a:ext>
                <a:ext uri="{FF2B5EF4-FFF2-40B4-BE49-F238E27FC236}">
                  <a16:creationId xmlns:a16="http://schemas.microsoft.com/office/drawing/2014/main" id="{00000000-0008-0000-0100-00009F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0</xdr:colOff>
          <xdr:row>50</xdr:row>
          <xdr:rowOff>19050</xdr:rowOff>
        </xdr:to>
        <xdr:sp macro="" textlink="">
          <xdr:nvSpPr>
            <xdr:cNvPr id="3488" name="Drop Down 416" hidden="1">
              <a:extLst>
                <a:ext uri="{63B3BB69-23CF-44E3-9099-C40C66FF867C}">
                  <a14:compatExt spid="_x0000_s3488"/>
                </a:ext>
                <a:ext uri="{FF2B5EF4-FFF2-40B4-BE49-F238E27FC236}">
                  <a16:creationId xmlns:a16="http://schemas.microsoft.com/office/drawing/2014/main" id="{00000000-0008-0000-0100-0000A0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0</xdr:colOff>
          <xdr:row>54</xdr:row>
          <xdr:rowOff>19050</xdr:rowOff>
        </xdr:to>
        <xdr:sp macro="" textlink="">
          <xdr:nvSpPr>
            <xdr:cNvPr id="3489" name="Drop Down 417" hidden="1">
              <a:extLst>
                <a:ext uri="{63B3BB69-23CF-44E3-9099-C40C66FF867C}">
                  <a14:compatExt spid="_x0000_s3489"/>
                </a:ext>
                <a:ext uri="{FF2B5EF4-FFF2-40B4-BE49-F238E27FC236}">
                  <a16:creationId xmlns:a16="http://schemas.microsoft.com/office/drawing/2014/main" id="{00000000-0008-0000-0100-0000A1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0</xdr:colOff>
          <xdr:row>55</xdr:row>
          <xdr:rowOff>19050</xdr:rowOff>
        </xdr:to>
        <xdr:sp macro="" textlink="">
          <xdr:nvSpPr>
            <xdr:cNvPr id="3490" name="Drop Down 418" hidden="1">
              <a:extLst>
                <a:ext uri="{63B3BB69-23CF-44E3-9099-C40C66FF867C}">
                  <a14:compatExt spid="_x0000_s3490"/>
                </a:ext>
                <a:ext uri="{FF2B5EF4-FFF2-40B4-BE49-F238E27FC236}">
                  <a16:creationId xmlns:a16="http://schemas.microsoft.com/office/drawing/2014/main" id="{00000000-0008-0000-0100-0000A2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0</xdr:colOff>
          <xdr:row>56</xdr:row>
          <xdr:rowOff>19050</xdr:rowOff>
        </xdr:to>
        <xdr:sp macro="" textlink="">
          <xdr:nvSpPr>
            <xdr:cNvPr id="3491" name="Drop Down 419" hidden="1">
              <a:extLst>
                <a:ext uri="{63B3BB69-23CF-44E3-9099-C40C66FF867C}">
                  <a14:compatExt spid="_x0000_s3491"/>
                </a:ext>
                <a:ext uri="{FF2B5EF4-FFF2-40B4-BE49-F238E27FC236}">
                  <a16:creationId xmlns:a16="http://schemas.microsoft.com/office/drawing/2014/main" id="{00000000-0008-0000-0100-0000A3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0</xdr:rowOff>
        </xdr:from>
        <xdr:to>
          <xdr:col>2</xdr:col>
          <xdr:colOff>0</xdr:colOff>
          <xdr:row>57</xdr:row>
          <xdr:rowOff>19050</xdr:rowOff>
        </xdr:to>
        <xdr:sp macro="" textlink="">
          <xdr:nvSpPr>
            <xdr:cNvPr id="3492" name="Drop Down 420" hidden="1">
              <a:extLst>
                <a:ext uri="{63B3BB69-23CF-44E3-9099-C40C66FF867C}">
                  <a14:compatExt spid="_x0000_s3492"/>
                </a:ext>
                <a:ext uri="{FF2B5EF4-FFF2-40B4-BE49-F238E27FC236}">
                  <a16:creationId xmlns:a16="http://schemas.microsoft.com/office/drawing/2014/main" id="{00000000-0008-0000-0100-0000A4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0</xdr:colOff>
          <xdr:row>58</xdr:row>
          <xdr:rowOff>19050</xdr:rowOff>
        </xdr:to>
        <xdr:sp macro="" textlink="">
          <xdr:nvSpPr>
            <xdr:cNvPr id="3493" name="Drop Down 421" hidden="1">
              <a:extLst>
                <a:ext uri="{63B3BB69-23CF-44E3-9099-C40C66FF867C}">
                  <a14:compatExt spid="_x0000_s3493"/>
                </a:ext>
                <a:ext uri="{FF2B5EF4-FFF2-40B4-BE49-F238E27FC236}">
                  <a16:creationId xmlns:a16="http://schemas.microsoft.com/office/drawing/2014/main" id="{00000000-0008-0000-0100-0000A5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59</xdr:row>
          <xdr:rowOff>19050</xdr:rowOff>
        </xdr:to>
        <xdr:sp macro="" textlink="">
          <xdr:nvSpPr>
            <xdr:cNvPr id="3494" name="Drop Down 422" hidden="1">
              <a:extLst>
                <a:ext uri="{63B3BB69-23CF-44E3-9099-C40C66FF867C}">
                  <a14:compatExt spid="_x0000_s3494"/>
                </a:ext>
                <a:ext uri="{FF2B5EF4-FFF2-40B4-BE49-F238E27FC236}">
                  <a16:creationId xmlns:a16="http://schemas.microsoft.com/office/drawing/2014/main" id="{00000000-0008-0000-0100-0000A6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2</xdr:col>
          <xdr:colOff>0</xdr:colOff>
          <xdr:row>60</xdr:row>
          <xdr:rowOff>19050</xdr:rowOff>
        </xdr:to>
        <xdr:sp macro="" textlink="">
          <xdr:nvSpPr>
            <xdr:cNvPr id="3495" name="Drop Down 423" hidden="1">
              <a:extLst>
                <a:ext uri="{63B3BB69-23CF-44E3-9099-C40C66FF867C}">
                  <a14:compatExt spid="_x0000_s3495"/>
                </a:ext>
                <a:ext uri="{FF2B5EF4-FFF2-40B4-BE49-F238E27FC236}">
                  <a16:creationId xmlns:a16="http://schemas.microsoft.com/office/drawing/2014/main" id="{00000000-0008-0000-0100-0000A7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0</xdr:colOff>
          <xdr:row>61</xdr:row>
          <xdr:rowOff>19050</xdr:rowOff>
        </xdr:to>
        <xdr:sp macro="" textlink="">
          <xdr:nvSpPr>
            <xdr:cNvPr id="3496" name="Drop Down 424" hidden="1">
              <a:extLst>
                <a:ext uri="{63B3BB69-23CF-44E3-9099-C40C66FF867C}">
                  <a14:compatExt spid="_x0000_s3496"/>
                </a:ext>
                <a:ext uri="{FF2B5EF4-FFF2-40B4-BE49-F238E27FC236}">
                  <a16:creationId xmlns:a16="http://schemas.microsoft.com/office/drawing/2014/main" id="{00000000-0008-0000-0100-0000A8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0</xdr:rowOff>
        </xdr:from>
        <xdr:to>
          <xdr:col>2</xdr:col>
          <xdr:colOff>0</xdr:colOff>
          <xdr:row>62</xdr:row>
          <xdr:rowOff>19050</xdr:rowOff>
        </xdr:to>
        <xdr:sp macro="" textlink="">
          <xdr:nvSpPr>
            <xdr:cNvPr id="3497" name="Drop Down 425" hidden="1">
              <a:extLst>
                <a:ext uri="{63B3BB69-23CF-44E3-9099-C40C66FF867C}">
                  <a14:compatExt spid="_x0000_s3497"/>
                </a:ext>
                <a:ext uri="{FF2B5EF4-FFF2-40B4-BE49-F238E27FC236}">
                  <a16:creationId xmlns:a16="http://schemas.microsoft.com/office/drawing/2014/main" id="{00000000-0008-0000-0100-0000A9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0</xdr:colOff>
          <xdr:row>63</xdr:row>
          <xdr:rowOff>19050</xdr:rowOff>
        </xdr:to>
        <xdr:sp macro="" textlink="">
          <xdr:nvSpPr>
            <xdr:cNvPr id="3498" name="Drop Down 426" hidden="1">
              <a:extLst>
                <a:ext uri="{63B3BB69-23CF-44E3-9099-C40C66FF867C}">
                  <a14:compatExt spid="_x0000_s3498"/>
                </a:ext>
                <a:ext uri="{FF2B5EF4-FFF2-40B4-BE49-F238E27FC236}">
                  <a16:creationId xmlns:a16="http://schemas.microsoft.com/office/drawing/2014/main" id="{00000000-0008-0000-0100-0000AA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0</xdr:colOff>
          <xdr:row>67</xdr:row>
          <xdr:rowOff>19050</xdr:rowOff>
        </xdr:to>
        <xdr:sp macro="" textlink="">
          <xdr:nvSpPr>
            <xdr:cNvPr id="3499" name="Drop Down 427" hidden="1">
              <a:extLst>
                <a:ext uri="{63B3BB69-23CF-44E3-9099-C40C66FF867C}">
                  <a14:compatExt spid="_x0000_s3499"/>
                </a:ext>
                <a:ext uri="{FF2B5EF4-FFF2-40B4-BE49-F238E27FC236}">
                  <a16:creationId xmlns:a16="http://schemas.microsoft.com/office/drawing/2014/main" id="{00000000-0008-0000-0100-0000AB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0</xdr:rowOff>
        </xdr:from>
        <xdr:to>
          <xdr:col>2</xdr:col>
          <xdr:colOff>0</xdr:colOff>
          <xdr:row>68</xdr:row>
          <xdr:rowOff>19050</xdr:rowOff>
        </xdr:to>
        <xdr:sp macro="" textlink="">
          <xdr:nvSpPr>
            <xdr:cNvPr id="3500" name="Drop Down 428" hidden="1">
              <a:extLst>
                <a:ext uri="{63B3BB69-23CF-44E3-9099-C40C66FF867C}">
                  <a14:compatExt spid="_x0000_s3500"/>
                </a:ext>
                <a:ext uri="{FF2B5EF4-FFF2-40B4-BE49-F238E27FC236}">
                  <a16:creationId xmlns:a16="http://schemas.microsoft.com/office/drawing/2014/main" id="{00000000-0008-0000-0100-0000AC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0</xdr:colOff>
          <xdr:row>69</xdr:row>
          <xdr:rowOff>19050</xdr:rowOff>
        </xdr:to>
        <xdr:sp macro="" textlink="">
          <xdr:nvSpPr>
            <xdr:cNvPr id="3501" name="Drop Down 429" hidden="1">
              <a:extLst>
                <a:ext uri="{63B3BB69-23CF-44E3-9099-C40C66FF867C}">
                  <a14:compatExt spid="_x0000_s3501"/>
                </a:ext>
                <a:ext uri="{FF2B5EF4-FFF2-40B4-BE49-F238E27FC236}">
                  <a16:creationId xmlns:a16="http://schemas.microsoft.com/office/drawing/2014/main" id="{00000000-0008-0000-0100-0000AD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70</xdr:row>
          <xdr:rowOff>19050</xdr:rowOff>
        </xdr:to>
        <xdr:sp macro="" textlink="">
          <xdr:nvSpPr>
            <xdr:cNvPr id="3502" name="Drop Down 430" hidden="1">
              <a:extLst>
                <a:ext uri="{63B3BB69-23CF-44E3-9099-C40C66FF867C}">
                  <a14:compatExt spid="_x0000_s3502"/>
                </a:ext>
                <a:ext uri="{FF2B5EF4-FFF2-40B4-BE49-F238E27FC236}">
                  <a16:creationId xmlns:a16="http://schemas.microsoft.com/office/drawing/2014/main" id="{00000000-0008-0000-0100-0000AE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0</xdr:rowOff>
        </xdr:from>
        <xdr:to>
          <xdr:col>2</xdr:col>
          <xdr:colOff>0</xdr:colOff>
          <xdr:row>71</xdr:row>
          <xdr:rowOff>19050</xdr:rowOff>
        </xdr:to>
        <xdr:sp macro="" textlink="">
          <xdr:nvSpPr>
            <xdr:cNvPr id="3503" name="Drop Down 431" hidden="1">
              <a:extLst>
                <a:ext uri="{63B3BB69-23CF-44E3-9099-C40C66FF867C}">
                  <a14:compatExt spid="_x0000_s3503"/>
                </a:ext>
                <a:ext uri="{FF2B5EF4-FFF2-40B4-BE49-F238E27FC236}">
                  <a16:creationId xmlns:a16="http://schemas.microsoft.com/office/drawing/2014/main" id="{00000000-0008-0000-0100-0000AF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0</xdr:rowOff>
        </xdr:from>
        <xdr:to>
          <xdr:col>2</xdr:col>
          <xdr:colOff>0</xdr:colOff>
          <xdr:row>72</xdr:row>
          <xdr:rowOff>19050</xdr:rowOff>
        </xdr:to>
        <xdr:sp macro="" textlink="">
          <xdr:nvSpPr>
            <xdr:cNvPr id="3504" name="Drop Down 432" hidden="1">
              <a:extLst>
                <a:ext uri="{63B3BB69-23CF-44E3-9099-C40C66FF867C}">
                  <a14:compatExt spid="_x0000_s3504"/>
                </a:ext>
                <a:ext uri="{FF2B5EF4-FFF2-40B4-BE49-F238E27FC236}">
                  <a16:creationId xmlns:a16="http://schemas.microsoft.com/office/drawing/2014/main" id="{00000000-0008-0000-0100-0000B0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0</xdr:colOff>
          <xdr:row>73</xdr:row>
          <xdr:rowOff>19050</xdr:rowOff>
        </xdr:to>
        <xdr:sp macro="" textlink="">
          <xdr:nvSpPr>
            <xdr:cNvPr id="3505" name="Drop Down 433" hidden="1">
              <a:extLst>
                <a:ext uri="{63B3BB69-23CF-44E3-9099-C40C66FF867C}">
                  <a14:compatExt spid="_x0000_s3505"/>
                </a:ext>
                <a:ext uri="{FF2B5EF4-FFF2-40B4-BE49-F238E27FC236}">
                  <a16:creationId xmlns:a16="http://schemas.microsoft.com/office/drawing/2014/main" id="{00000000-0008-0000-0100-0000B1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0</xdr:colOff>
          <xdr:row>74</xdr:row>
          <xdr:rowOff>19050</xdr:rowOff>
        </xdr:to>
        <xdr:sp macro="" textlink="">
          <xdr:nvSpPr>
            <xdr:cNvPr id="3506" name="Drop Down 434" hidden="1">
              <a:extLst>
                <a:ext uri="{63B3BB69-23CF-44E3-9099-C40C66FF867C}">
                  <a14:compatExt spid="_x0000_s3506"/>
                </a:ext>
                <a:ext uri="{FF2B5EF4-FFF2-40B4-BE49-F238E27FC236}">
                  <a16:creationId xmlns:a16="http://schemas.microsoft.com/office/drawing/2014/main" id="{00000000-0008-0000-0100-0000B2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2</xdr:col>
          <xdr:colOff>0</xdr:colOff>
          <xdr:row>75</xdr:row>
          <xdr:rowOff>19050</xdr:rowOff>
        </xdr:to>
        <xdr:sp macro="" textlink="">
          <xdr:nvSpPr>
            <xdr:cNvPr id="3507" name="Drop Down 435" hidden="1">
              <a:extLst>
                <a:ext uri="{63B3BB69-23CF-44E3-9099-C40C66FF867C}">
                  <a14:compatExt spid="_x0000_s3507"/>
                </a:ext>
                <a:ext uri="{FF2B5EF4-FFF2-40B4-BE49-F238E27FC236}">
                  <a16:creationId xmlns:a16="http://schemas.microsoft.com/office/drawing/2014/main" id="{00000000-0008-0000-0100-0000B3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0</xdr:colOff>
          <xdr:row>76</xdr:row>
          <xdr:rowOff>19050</xdr:rowOff>
        </xdr:to>
        <xdr:sp macro="" textlink="">
          <xdr:nvSpPr>
            <xdr:cNvPr id="3508" name="Drop Down 436" hidden="1">
              <a:extLst>
                <a:ext uri="{63B3BB69-23CF-44E3-9099-C40C66FF867C}">
                  <a14:compatExt spid="_x0000_s3508"/>
                </a:ext>
                <a:ext uri="{FF2B5EF4-FFF2-40B4-BE49-F238E27FC236}">
                  <a16:creationId xmlns:a16="http://schemas.microsoft.com/office/drawing/2014/main" id="{00000000-0008-0000-0100-0000B4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2</xdr:col>
          <xdr:colOff>0</xdr:colOff>
          <xdr:row>80</xdr:row>
          <xdr:rowOff>19050</xdr:rowOff>
        </xdr:to>
        <xdr:sp macro="" textlink="">
          <xdr:nvSpPr>
            <xdr:cNvPr id="3509" name="Drop Down 437" hidden="1">
              <a:extLst>
                <a:ext uri="{63B3BB69-23CF-44E3-9099-C40C66FF867C}">
                  <a14:compatExt spid="_x0000_s3509"/>
                </a:ext>
                <a:ext uri="{FF2B5EF4-FFF2-40B4-BE49-F238E27FC236}">
                  <a16:creationId xmlns:a16="http://schemas.microsoft.com/office/drawing/2014/main" id="{00000000-0008-0000-0100-0000B5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0</xdr:rowOff>
        </xdr:from>
        <xdr:to>
          <xdr:col>2</xdr:col>
          <xdr:colOff>0</xdr:colOff>
          <xdr:row>81</xdr:row>
          <xdr:rowOff>19050</xdr:rowOff>
        </xdr:to>
        <xdr:sp macro="" textlink="">
          <xdr:nvSpPr>
            <xdr:cNvPr id="3510" name="Drop Down 438" hidden="1">
              <a:extLst>
                <a:ext uri="{63B3BB69-23CF-44E3-9099-C40C66FF867C}">
                  <a14:compatExt spid="_x0000_s3510"/>
                </a:ext>
                <a:ext uri="{FF2B5EF4-FFF2-40B4-BE49-F238E27FC236}">
                  <a16:creationId xmlns:a16="http://schemas.microsoft.com/office/drawing/2014/main" id="{00000000-0008-0000-0100-0000B6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0</xdr:rowOff>
        </xdr:from>
        <xdr:to>
          <xdr:col>2</xdr:col>
          <xdr:colOff>0</xdr:colOff>
          <xdr:row>82</xdr:row>
          <xdr:rowOff>19050</xdr:rowOff>
        </xdr:to>
        <xdr:sp macro="" textlink="">
          <xdr:nvSpPr>
            <xdr:cNvPr id="3511" name="Drop Down 439" hidden="1">
              <a:extLst>
                <a:ext uri="{63B3BB69-23CF-44E3-9099-C40C66FF867C}">
                  <a14:compatExt spid="_x0000_s3511"/>
                </a:ext>
                <a:ext uri="{FF2B5EF4-FFF2-40B4-BE49-F238E27FC236}">
                  <a16:creationId xmlns:a16="http://schemas.microsoft.com/office/drawing/2014/main" id="{00000000-0008-0000-0100-0000B7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0</xdr:rowOff>
        </xdr:from>
        <xdr:to>
          <xdr:col>2</xdr:col>
          <xdr:colOff>0</xdr:colOff>
          <xdr:row>83</xdr:row>
          <xdr:rowOff>19050</xdr:rowOff>
        </xdr:to>
        <xdr:sp macro="" textlink="">
          <xdr:nvSpPr>
            <xdr:cNvPr id="3512" name="Drop Down 440" hidden="1">
              <a:extLst>
                <a:ext uri="{63B3BB69-23CF-44E3-9099-C40C66FF867C}">
                  <a14:compatExt spid="_x0000_s3512"/>
                </a:ext>
                <a:ext uri="{FF2B5EF4-FFF2-40B4-BE49-F238E27FC236}">
                  <a16:creationId xmlns:a16="http://schemas.microsoft.com/office/drawing/2014/main" id="{00000000-0008-0000-0100-0000B8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83</xdr:row>
          <xdr:rowOff>0</xdr:rowOff>
        </xdr:from>
        <xdr:to>
          <xdr:col>2</xdr:col>
          <xdr:colOff>0</xdr:colOff>
          <xdr:row>84</xdr:row>
          <xdr:rowOff>19050</xdr:rowOff>
        </xdr:to>
        <xdr:sp macro="" textlink="">
          <xdr:nvSpPr>
            <xdr:cNvPr id="3513" name="Drop Down 441" hidden="1">
              <a:extLst>
                <a:ext uri="{63B3BB69-23CF-44E3-9099-C40C66FF867C}">
                  <a14:compatExt spid="_x0000_s3513"/>
                </a:ext>
                <a:ext uri="{FF2B5EF4-FFF2-40B4-BE49-F238E27FC236}">
                  <a16:creationId xmlns:a16="http://schemas.microsoft.com/office/drawing/2014/main" id="{00000000-0008-0000-0100-0000B9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xdr:row>
          <xdr:rowOff>0</xdr:rowOff>
        </xdr:from>
        <xdr:to>
          <xdr:col>2</xdr:col>
          <xdr:colOff>0</xdr:colOff>
          <xdr:row>85</xdr:row>
          <xdr:rowOff>19050</xdr:rowOff>
        </xdr:to>
        <xdr:sp macro="" textlink="">
          <xdr:nvSpPr>
            <xdr:cNvPr id="3514" name="Drop Down 442" hidden="1">
              <a:extLst>
                <a:ext uri="{63B3BB69-23CF-44E3-9099-C40C66FF867C}">
                  <a14:compatExt spid="_x0000_s3514"/>
                </a:ext>
                <a:ext uri="{FF2B5EF4-FFF2-40B4-BE49-F238E27FC236}">
                  <a16:creationId xmlns:a16="http://schemas.microsoft.com/office/drawing/2014/main" id="{00000000-0008-0000-0100-0000BA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85</xdr:row>
          <xdr:rowOff>0</xdr:rowOff>
        </xdr:from>
        <xdr:to>
          <xdr:col>2</xdr:col>
          <xdr:colOff>0</xdr:colOff>
          <xdr:row>86</xdr:row>
          <xdr:rowOff>19050</xdr:rowOff>
        </xdr:to>
        <xdr:sp macro="" textlink="">
          <xdr:nvSpPr>
            <xdr:cNvPr id="3515" name="Drop Down 443" hidden="1">
              <a:extLst>
                <a:ext uri="{63B3BB69-23CF-44E3-9099-C40C66FF867C}">
                  <a14:compatExt spid="_x0000_s3515"/>
                </a:ext>
                <a:ext uri="{FF2B5EF4-FFF2-40B4-BE49-F238E27FC236}">
                  <a16:creationId xmlns:a16="http://schemas.microsoft.com/office/drawing/2014/main" id="{00000000-0008-0000-0100-0000BB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0</xdr:rowOff>
        </xdr:from>
        <xdr:to>
          <xdr:col>2</xdr:col>
          <xdr:colOff>0</xdr:colOff>
          <xdr:row>87</xdr:row>
          <xdr:rowOff>19050</xdr:rowOff>
        </xdr:to>
        <xdr:sp macro="" textlink="">
          <xdr:nvSpPr>
            <xdr:cNvPr id="3516" name="Drop Down 444" hidden="1">
              <a:extLst>
                <a:ext uri="{63B3BB69-23CF-44E3-9099-C40C66FF867C}">
                  <a14:compatExt spid="_x0000_s3516"/>
                </a:ext>
                <a:ext uri="{FF2B5EF4-FFF2-40B4-BE49-F238E27FC236}">
                  <a16:creationId xmlns:a16="http://schemas.microsoft.com/office/drawing/2014/main" id="{00000000-0008-0000-0100-0000BC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0</xdr:rowOff>
        </xdr:from>
        <xdr:to>
          <xdr:col>2</xdr:col>
          <xdr:colOff>0</xdr:colOff>
          <xdr:row>88</xdr:row>
          <xdr:rowOff>19050</xdr:rowOff>
        </xdr:to>
        <xdr:sp macro="" textlink="">
          <xdr:nvSpPr>
            <xdr:cNvPr id="3517" name="Drop Down 445" hidden="1">
              <a:extLst>
                <a:ext uri="{63B3BB69-23CF-44E3-9099-C40C66FF867C}">
                  <a14:compatExt spid="_x0000_s3517"/>
                </a:ext>
                <a:ext uri="{FF2B5EF4-FFF2-40B4-BE49-F238E27FC236}">
                  <a16:creationId xmlns:a16="http://schemas.microsoft.com/office/drawing/2014/main" id="{00000000-0008-0000-0100-0000BD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0</xdr:rowOff>
        </xdr:from>
        <xdr:to>
          <xdr:col>2</xdr:col>
          <xdr:colOff>0</xdr:colOff>
          <xdr:row>89</xdr:row>
          <xdr:rowOff>19050</xdr:rowOff>
        </xdr:to>
        <xdr:sp macro="" textlink="">
          <xdr:nvSpPr>
            <xdr:cNvPr id="3518" name="Drop Down 446" hidden="1">
              <a:extLst>
                <a:ext uri="{63B3BB69-23CF-44E3-9099-C40C66FF867C}">
                  <a14:compatExt spid="_x0000_s3518"/>
                </a:ext>
                <a:ext uri="{FF2B5EF4-FFF2-40B4-BE49-F238E27FC236}">
                  <a16:creationId xmlns:a16="http://schemas.microsoft.com/office/drawing/2014/main" id="{00000000-0008-0000-0100-0000BE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0</xdr:colOff>
          <xdr:row>93</xdr:row>
          <xdr:rowOff>19050</xdr:rowOff>
        </xdr:to>
        <xdr:sp macro="" textlink="">
          <xdr:nvSpPr>
            <xdr:cNvPr id="3519" name="Drop Down 447" hidden="1">
              <a:extLst>
                <a:ext uri="{63B3BB69-23CF-44E3-9099-C40C66FF867C}">
                  <a14:compatExt spid="_x0000_s3519"/>
                </a:ext>
                <a:ext uri="{FF2B5EF4-FFF2-40B4-BE49-F238E27FC236}">
                  <a16:creationId xmlns:a16="http://schemas.microsoft.com/office/drawing/2014/main" id="{00000000-0008-0000-0100-0000BF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93</xdr:row>
          <xdr:rowOff>0</xdr:rowOff>
        </xdr:from>
        <xdr:to>
          <xdr:col>2</xdr:col>
          <xdr:colOff>0</xdr:colOff>
          <xdr:row>94</xdr:row>
          <xdr:rowOff>19050</xdr:rowOff>
        </xdr:to>
        <xdr:sp macro="" textlink="">
          <xdr:nvSpPr>
            <xdr:cNvPr id="3520" name="Drop Down 448" hidden="1">
              <a:extLst>
                <a:ext uri="{63B3BB69-23CF-44E3-9099-C40C66FF867C}">
                  <a14:compatExt spid="_x0000_s3520"/>
                </a:ext>
                <a:ext uri="{FF2B5EF4-FFF2-40B4-BE49-F238E27FC236}">
                  <a16:creationId xmlns:a16="http://schemas.microsoft.com/office/drawing/2014/main" id="{00000000-0008-0000-0100-0000C0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94</xdr:row>
          <xdr:rowOff>0</xdr:rowOff>
        </xdr:from>
        <xdr:to>
          <xdr:col>2</xdr:col>
          <xdr:colOff>0</xdr:colOff>
          <xdr:row>95</xdr:row>
          <xdr:rowOff>19050</xdr:rowOff>
        </xdr:to>
        <xdr:sp macro="" textlink="">
          <xdr:nvSpPr>
            <xdr:cNvPr id="3521" name="Drop Down 449" hidden="1">
              <a:extLst>
                <a:ext uri="{63B3BB69-23CF-44E3-9099-C40C66FF867C}">
                  <a14:compatExt spid="_x0000_s3521"/>
                </a:ext>
                <a:ext uri="{FF2B5EF4-FFF2-40B4-BE49-F238E27FC236}">
                  <a16:creationId xmlns:a16="http://schemas.microsoft.com/office/drawing/2014/main" id="{00000000-0008-0000-0100-0000C1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0</xdr:rowOff>
        </xdr:from>
        <xdr:to>
          <xdr:col>2</xdr:col>
          <xdr:colOff>0</xdr:colOff>
          <xdr:row>96</xdr:row>
          <xdr:rowOff>19050</xdr:rowOff>
        </xdr:to>
        <xdr:sp macro="" textlink="">
          <xdr:nvSpPr>
            <xdr:cNvPr id="3522" name="Drop Down 450" hidden="1">
              <a:extLst>
                <a:ext uri="{63B3BB69-23CF-44E3-9099-C40C66FF867C}">
                  <a14:compatExt spid="_x0000_s3522"/>
                </a:ext>
                <a:ext uri="{FF2B5EF4-FFF2-40B4-BE49-F238E27FC236}">
                  <a16:creationId xmlns:a16="http://schemas.microsoft.com/office/drawing/2014/main" id="{00000000-0008-0000-0100-0000C2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96</xdr:row>
          <xdr:rowOff>0</xdr:rowOff>
        </xdr:from>
        <xdr:to>
          <xdr:col>2</xdr:col>
          <xdr:colOff>0</xdr:colOff>
          <xdr:row>97</xdr:row>
          <xdr:rowOff>19050</xdr:rowOff>
        </xdr:to>
        <xdr:sp macro="" textlink="">
          <xdr:nvSpPr>
            <xdr:cNvPr id="3523" name="Drop Down 451" hidden="1">
              <a:extLst>
                <a:ext uri="{63B3BB69-23CF-44E3-9099-C40C66FF867C}">
                  <a14:compatExt spid="_x0000_s3523"/>
                </a:ext>
                <a:ext uri="{FF2B5EF4-FFF2-40B4-BE49-F238E27FC236}">
                  <a16:creationId xmlns:a16="http://schemas.microsoft.com/office/drawing/2014/main" id="{00000000-0008-0000-0100-0000C3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97</xdr:row>
          <xdr:rowOff>0</xdr:rowOff>
        </xdr:from>
        <xdr:to>
          <xdr:col>2</xdr:col>
          <xdr:colOff>0</xdr:colOff>
          <xdr:row>98</xdr:row>
          <xdr:rowOff>19050</xdr:rowOff>
        </xdr:to>
        <xdr:sp macro="" textlink="">
          <xdr:nvSpPr>
            <xdr:cNvPr id="3524" name="Drop Down 452" hidden="1">
              <a:extLst>
                <a:ext uri="{63B3BB69-23CF-44E3-9099-C40C66FF867C}">
                  <a14:compatExt spid="_x0000_s3524"/>
                </a:ext>
                <a:ext uri="{FF2B5EF4-FFF2-40B4-BE49-F238E27FC236}">
                  <a16:creationId xmlns:a16="http://schemas.microsoft.com/office/drawing/2014/main" id="{00000000-0008-0000-0100-0000C4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98</xdr:row>
          <xdr:rowOff>0</xdr:rowOff>
        </xdr:from>
        <xdr:to>
          <xdr:col>2</xdr:col>
          <xdr:colOff>0</xdr:colOff>
          <xdr:row>99</xdr:row>
          <xdr:rowOff>19050</xdr:rowOff>
        </xdr:to>
        <xdr:sp macro="" textlink="">
          <xdr:nvSpPr>
            <xdr:cNvPr id="3525" name="Drop Down 453" hidden="1">
              <a:extLst>
                <a:ext uri="{63B3BB69-23CF-44E3-9099-C40C66FF867C}">
                  <a14:compatExt spid="_x0000_s3525"/>
                </a:ext>
                <a:ext uri="{FF2B5EF4-FFF2-40B4-BE49-F238E27FC236}">
                  <a16:creationId xmlns:a16="http://schemas.microsoft.com/office/drawing/2014/main" id="{00000000-0008-0000-0100-0000C5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2</xdr:col>
          <xdr:colOff>0</xdr:colOff>
          <xdr:row>100</xdr:row>
          <xdr:rowOff>19050</xdr:rowOff>
        </xdr:to>
        <xdr:sp macro="" textlink="">
          <xdr:nvSpPr>
            <xdr:cNvPr id="3526" name="Drop Down 454" hidden="1">
              <a:extLst>
                <a:ext uri="{63B3BB69-23CF-44E3-9099-C40C66FF867C}">
                  <a14:compatExt spid="_x0000_s3526"/>
                </a:ext>
                <a:ext uri="{FF2B5EF4-FFF2-40B4-BE49-F238E27FC236}">
                  <a16:creationId xmlns:a16="http://schemas.microsoft.com/office/drawing/2014/main" id="{00000000-0008-0000-0100-0000C6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100</xdr:row>
          <xdr:rowOff>0</xdr:rowOff>
        </xdr:from>
        <xdr:to>
          <xdr:col>2</xdr:col>
          <xdr:colOff>0</xdr:colOff>
          <xdr:row>101</xdr:row>
          <xdr:rowOff>19050</xdr:rowOff>
        </xdr:to>
        <xdr:sp macro="" textlink="">
          <xdr:nvSpPr>
            <xdr:cNvPr id="3527" name="Drop Down 455" hidden="1">
              <a:extLst>
                <a:ext uri="{63B3BB69-23CF-44E3-9099-C40C66FF867C}">
                  <a14:compatExt spid="_x0000_s3527"/>
                </a:ext>
                <a:ext uri="{FF2B5EF4-FFF2-40B4-BE49-F238E27FC236}">
                  <a16:creationId xmlns:a16="http://schemas.microsoft.com/office/drawing/2014/main" id="{00000000-0008-0000-0100-0000C7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101</xdr:row>
          <xdr:rowOff>0</xdr:rowOff>
        </xdr:from>
        <xdr:to>
          <xdr:col>2</xdr:col>
          <xdr:colOff>0</xdr:colOff>
          <xdr:row>102</xdr:row>
          <xdr:rowOff>19050</xdr:rowOff>
        </xdr:to>
        <xdr:sp macro="" textlink="">
          <xdr:nvSpPr>
            <xdr:cNvPr id="3528" name="Drop Down 456" hidden="1">
              <a:extLst>
                <a:ext uri="{63B3BB69-23CF-44E3-9099-C40C66FF867C}">
                  <a14:compatExt spid="_x0000_s3528"/>
                </a:ext>
                <a:ext uri="{FF2B5EF4-FFF2-40B4-BE49-F238E27FC236}">
                  <a16:creationId xmlns:a16="http://schemas.microsoft.com/office/drawing/2014/main" id="{00000000-0008-0000-0100-0000C8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105</xdr:row>
          <xdr:rowOff>0</xdr:rowOff>
        </xdr:from>
        <xdr:to>
          <xdr:col>2</xdr:col>
          <xdr:colOff>0</xdr:colOff>
          <xdr:row>106</xdr:row>
          <xdr:rowOff>19050</xdr:rowOff>
        </xdr:to>
        <xdr:sp macro="" textlink="">
          <xdr:nvSpPr>
            <xdr:cNvPr id="3529" name="Drop Down 457" hidden="1">
              <a:extLst>
                <a:ext uri="{63B3BB69-23CF-44E3-9099-C40C66FF867C}">
                  <a14:compatExt spid="_x0000_s3529"/>
                </a:ext>
                <a:ext uri="{FF2B5EF4-FFF2-40B4-BE49-F238E27FC236}">
                  <a16:creationId xmlns:a16="http://schemas.microsoft.com/office/drawing/2014/main" id="{00000000-0008-0000-0100-0000C9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0</xdr:colOff>
          <xdr:row>107</xdr:row>
          <xdr:rowOff>19050</xdr:rowOff>
        </xdr:to>
        <xdr:sp macro="" textlink="">
          <xdr:nvSpPr>
            <xdr:cNvPr id="3530" name="Drop Down 458" hidden="1">
              <a:extLst>
                <a:ext uri="{63B3BB69-23CF-44E3-9099-C40C66FF867C}">
                  <a14:compatExt spid="_x0000_s3530"/>
                </a:ext>
                <a:ext uri="{FF2B5EF4-FFF2-40B4-BE49-F238E27FC236}">
                  <a16:creationId xmlns:a16="http://schemas.microsoft.com/office/drawing/2014/main" id="{00000000-0008-0000-0100-0000CA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107</xdr:row>
          <xdr:rowOff>0</xdr:rowOff>
        </xdr:from>
        <xdr:to>
          <xdr:col>2</xdr:col>
          <xdr:colOff>0</xdr:colOff>
          <xdr:row>108</xdr:row>
          <xdr:rowOff>19050</xdr:rowOff>
        </xdr:to>
        <xdr:sp macro="" textlink="">
          <xdr:nvSpPr>
            <xdr:cNvPr id="3531" name="Drop Down 459" hidden="1">
              <a:extLst>
                <a:ext uri="{63B3BB69-23CF-44E3-9099-C40C66FF867C}">
                  <a14:compatExt spid="_x0000_s3531"/>
                </a:ext>
                <a:ext uri="{FF2B5EF4-FFF2-40B4-BE49-F238E27FC236}">
                  <a16:creationId xmlns:a16="http://schemas.microsoft.com/office/drawing/2014/main" id="{00000000-0008-0000-0100-0000CB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108</xdr:row>
          <xdr:rowOff>0</xdr:rowOff>
        </xdr:from>
        <xdr:to>
          <xdr:col>2</xdr:col>
          <xdr:colOff>0</xdr:colOff>
          <xdr:row>109</xdr:row>
          <xdr:rowOff>19050</xdr:rowOff>
        </xdr:to>
        <xdr:sp macro="" textlink="">
          <xdr:nvSpPr>
            <xdr:cNvPr id="3532" name="Drop Down 460" hidden="1">
              <a:extLst>
                <a:ext uri="{63B3BB69-23CF-44E3-9099-C40C66FF867C}">
                  <a14:compatExt spid="_x0000_s3532"/>
                </a:ext>
                <a:ext uri="{FF2B5EF4-FFF2-40B4-BE49-F238E27FC236}">
                  <a16:creationId xmlns:a16="http://schemas.microsoft.com/office/drawing/2014/main" id="{00000000-0008-0000-0100-0000CC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109</xdr:row>
          <xdr:rowOff>0</xdr:rowOff>
        </xdr:from>
        <xdr:to>
          <xdr:col>2</xdr:col>
          <xdr:colOff>0</xdr:colOff>
          <xdr:row>110</xdr:row>
          <xdr:rowOff>19050</xdr:rowOff>
        </xdr:to>
        <xdr:sp macro="" textlink="">
          <xdr:nvSpPr>
            <xdr:cNvPr id="3533" name="Drop Down 461" hidden="1">
              <a:extLst>
                <a:ext uri="{63B3BB69-23CF-44E3-9099-C40C66FF867C}">
                  <a14:compatExt spid="_x0000_s3533"/>
                </a:ext>
                <a:ext uri="{FF2B5EF4-FFF2-40B4-BE49-F238E27FC236}">
                  <a16:creationId xmlns:a16="http://schemas.microsoft.com/office/drawing/2014/main" id="{00000000-0008-0000-0100-0000CD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110</xdr:row>
          <xdr:rowOff>0</xdr:rowOff>
        </xdr:from>
        <xdr:to>
          <xdr:col>2</xdr:col>
          <xdr:colOff>0</xdr:colOff>
          <xdr:row>111</xdr:row>
          <xdr:rowOff>19050</xdr:rowOff>
        </xdr:to>
        <xdr:sp macro="" textlink="">
          <xdr:nvSpPr>
            <xdr:cNvPr id="3534" name="Drop Down 462" hidden="1">
              <a:extLst>
                <a:ext uri="{63B3BB69-23CF-44E3-9099-C40C66FF867C}">
                  <a14:compatExt spid="_x0000_s3534"/>
                </a:ext>
                <a:ext uri="{FF2B5EF4-FFF2-40B4-BE49-F238E27FC236}">
                  <a16:creationId xmlns:a16="http://schemas.microsoft.com/office/drawing/2014/main" id="{00000000-0008-0000-0100-0000CE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2</xdr:col>
          <xdr:colOff>0</xdr:colOff>
          <xdr:row>112</xdr:row>
          <xdr:rowOff>19050</xdr:rowOff>
        </xdr:to>
        <xdr:sp macro="" textlink="">
          <xdr:nvSpPr>
            <xdr:cNvPr id="3535" name="Drop Down 463" hidden="1">
              <a:extLst>
                <a:ext uri="{63B3BB69-23CF-44E3-9099-C40C66FF867C}">
                  <a14:compatExt spid="_x0000_s3535"/>
                </a:ext>
                <a:ext uri="{FF2B5EF4-FFF2-40B4-BE49-F238E27FC236}">
                  <a16:creationId xmlns:a16="http://schemas.microsoft.com/office/drawing/2014/main" id="{00000000-0008-0000-0100-0000CF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0</xdr:rowOff>
        </xdr:from>
        <xdr:to>
          <xdr:col>2</xdr:col>
          <xdr:colOff>0</xdr:colOff>
          <xdr:row>113</xdr:row>
          <xdr:rowOff>19050</xdr:rowOff>
        </xdr:to>
        <xdr:sp macro="" textlink="">
          <xdr:nvSpPr>
            <xdr:cNvPr id="3536" name="Drop Down 464" hidden="1">
              <a:extLst>
                <a:ext uri="{63B3BB69-23CF-44E3-9099-C40C66FF867C}">
                  <a14:compatExt spid="_x0000_s3536"/>
                </a:ext>
                <a:ext uri="{FF2B5EF4-FFF2-40B4-BE49-F238E27FC236}">
                  <a16:creationId xmlns:a16="http://schemas.microsoft.com/office/drawing/2014/main" id="{00000000-0008-0000-0100-0000D0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0</xdr:rowOff>
        </xdr:from>
        <xdr:to>
          <xdr:col>2</xdr:col>
          <xdr:colOff>0</xdr:colOff>
          <xdr:row>114</xdr:row>
          <xdr:rowOff>19050</xdr:rowOff>
        </xdr:to>
        <xdr:sp macro="" textlink="">
          <xdr:nvSpPr>
            <xdr:cNvPr id="3537" name="Drop Down 465" hidden="1">
              <a:extLst>
                <a:ext uri="{63B3BB69-23CF-44E3-9099-C40C66FF867C}">
                  <a14:compatExt spid="_x0000_s3537"/>
                </a:ext>
                <a:ext uri="{FF2B5EF4-FFF2-40B4-BE49-F238E27FC236}">
                  <a16:creationId xmlns:a16="http://schemas.microsoft.com/office/drawing/2014/main" id="{00000000-0008-0000-0100-0000D1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0</xdr:colOff>
          <xdr:row>115</xdr:row>
          <xdr:rowOff>19050</xdr:rowOff>
        </xdr:to>
        <xdr:sp macro="" textlink="">
          <xdr:nvSpPr>
            <xdr:cNvPr id="3538" name="Drop Down 466" hidden="1">
              <a:extLst>
                <a:ext uri="{63B3BB69-23CF-44E3-9099-C40C66FF867C}">
                  <a14:compatExt spid="_x0000_s3538"/>
                </a:ext>
                <a:ext uri="{FF2B5EF4-FFF2-40B4-BE49-F238E27FC236}">
                  <a16:creationId xmlns:a16="http://schemas.microsoft.com/office/drawing/2014/main" id="{00000000-0008-0000-0100-0000D2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0</xdr:colOff>
      <xdr:row>40</xdr:row>
      <xdr:rowOff>0</xdr:rowOff>
    </xdr:from>
    <xdr:to>
      <xdr:col>13</xdr:col>
      <xdr:colOff>885825</xdr:colOff>
      <xdr:row>102</xdr:row>
      <xdr:rowOff>152400</xdr:rowOff>
    </xdr:to>
    <xdr:pic>
      <xdr:nvPicPr>
        <xdr:cNvPr id="2" name="Picture 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53025" y="6315075"/>
          <a:ext cx="14398625" cy="1024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311150</xdr:colOff>
      <xdr:row>0</xdr:row>
      <xdr:rowOff>0</xdr:rowOff>
    </xdr:from>
    <xdr:to>
      <xdr:col>5</xdr:col>
      <xdr:colOff>673100</xdr:colOff>
      <xdr:row>1</xdr:row>
      <xdr:rowOff>12700</xdr:rowOff>
    </xdr:to>
    <xdr:pic>
      <xdr:nvPicPr>
        <xdr:cNvPr id="168056" name="Picture 1">
          <a:extLst>
            <a:ext uri="{FF2B5EF4-FFF2-40B4-BE49-F238E27FC236}">
              <a16:creationId xmlns:a16="http://schemas.microsoft.com/office/drawing/2014/main" id="{00000000-0008-0000-0300-0000789002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46450" y="0"/>
          <a:ext cx="4914900" cy="189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311150</xdr:colOff>
      <xdr:row>17</xdr:row>
      <xdr:rowOff>165100</xdr:rowOff>
    </xdr:from>
    <xdr:to>
      <xdr:col>5</xdr:col>
      <xdr:colOff>730250</xdr:colOff>
      <xdr:row>34</xdr:row>
      <xdr:rowOff>19050</xdr:rowOff>
    </xdr:to>
    <xdr:pic>
      <xdr:nvPicPr>
        <xdr:cNvPr id="168057" name="Picture 1">
          <a:extLst>
            <a:ext uri="{FF2B5EF4-FFF2-40B4-BE49-F238E27FC236}">
              <a16:creationId xmlns:a16="http://schemas.microsoft.com/office/drawing/2014/main" id="{00000000-0008-0000-0300-0000799002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46450" y="5683250"/>
          <a:ext cx="4972050" cy="417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rue-natural-bodybuilding.com/split-routines.html"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trlProp" Target="../ctrlProps/ctrlProp36.xml"/><Relationship Id="rId47" Type="http://schemas.openxmlformats.org/officeDocument/2006/relationships/ctrlProp" Target="../ctrlProps/ctrlProp41.xml"/><Relationship Id="rId50" Type="http://schemas.openxmlformats.org/officeDocument/2006/relationships/ctrlProp" Target="../ctrlProps/ctrlProp44.xml"/><Relationship Id="rId55" Type="http://schemas.openxmlformats.org/officeDocument/2006/relationships/ctrlProp" Target="../ctrlProps/ctrlProp49.xml"/><Relationship Id="rId63" Type="http://schemas.openxmlformats.org/officeDocument/2006/relationships/ctrlProp" Target="../ctrlProps/ctrlProp57.xml"/><Relationship Id="rId68" Type="http://schemas.openxmlformats.org/officeDocument/2006/relationships/ctrlProp" Target="../ctrlProps/ctrlProp62.xml"/><Relationship Id="rId76" Type="http://schemas.openxmlformats.org/officeDocument/2006/relationships/ctrlProp" Target="../ctrlProps/ctrlProp70.xml"/><Relationship Id="rId84" Type="http://schemas.openxmlformats.org/officeDocument/2006/relationships/ctrlProp" Target="../ctrlProps/ctrlProp78.xml"/><Relationship Id="rId7" Type="http://schemas.openxmlformats.org/officeDocument/2006/relationships/ctrlProp" Target="../ctrlProps/ctrlProp1.xml"/><Relationship Id="rId71" Type="http://schemas.openxmlformats.org/officeDocument/2006/relationships/ctrlProp" Target="../ctrlProps/ctrlProp65.xml"/><Relationship Id="rId2" Type="http://schemas.openxmlformats.org/officeDocument/2006/relationships/hyperlink" Target="http://en.wikipedia.org/wiki/Dietary_Reference_Intake" TargetMode="External"/><Relationship Id="rId16" Type="http://schemas.openxmlformats.org/officeDocument/2006/relationships/ctrlProp" Target="../ctrlProps/ctrlProp10.xml"/><Relationship Id="rId29" Type="http://schemas.openxmlformats.org/officeDocument/2006/relationships/ctrlProp" Target="../ctrlProps/ctrlProp23.x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3" Type="http://schemas.openxmlformats.org/officeDocument/2006/relationships/ctrlProp" Target="../ctrlProps/ctrlProp47.xml"/><Relationship Id="rId58" Type="http://schemas.openxmlformats.org/officeDocument/2006/relationships/ctrlProp" Target="../ctrlProps/ctrlProp52.xml"/><Relationship Id="rId66" Type="http://schemas.openxmlformats.org/officeDocument/2006/relationships/ctrlProp" Target="../ctrlProps/ctrlProp60.xml"/><Relationship Id="rId74" Type="http://schemas.openxmlformats.org/officeDocument/2006/relationships/ctrlProp" Target="../ctrlProps/ctrlProp68.xml"/><Relationship Id="rId79" Type="http://schemas.openxmlformats.org/officeDocument/2006/relationships/ctrlProp" Target="../ctrlProps/ctrlProp73.xml"/><Relationship Id="rId87" Type="http://schemas.openxmlformats.org/officeDocument/2006/relationships/ctrlProp" Target="../ctrlProps/ctrlProp81.xml"/><Relationship Id="rId5" Type="http://schemas.openxmlformats.org/officeDocument/2006/relationships/drawing" Target="../drawings/drawing1.xml"/><Relationship Id="rId61" Type="http://schemas.openxmlformats.org/officeDocument/2006/relationships/ctrlProp" Target="../ctrlProps/ctrlProp55.xml"/><Relationship Id="rId82" Type="http://schemas.openxmlformats.org/officeDocument/2006/relationships/ctrlProp" Target="../ctrlProps/ctrlProp76.xml"/><Relationship Id="rId19" Type="http://schemas.openxmlformats.org/officeDocument/2006/relationships/ctrlProp" Target="../ctrlProps/ctrlProp13.xml"/><Relationship Id="rId4" Type="http://schemas.openxmlformats.org/officeDocument/2006/relationships/printerSettings" Target="../printerSettings/printerSettings2.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56" Type="http://schemas.openxmlformats.org/officeDocument/2006/relationships/ctrlProp" Target="../ctrlProps/ctrlProp50.xml"/><Relationship Id="rId64" Type="http://schemas.openxmlformats.org/officeDocument/2006/relationships/ctrlProp" Target="../ctrlProps/ctrlProp58.xml"/><Relationship Id="rId69" Type="http://schemas.openxmlformats.org/officeDocument/2006/relationships/ctrlProp" Target="../ctrlProps/ctrlProp63.xml"/><Relationship Id="rId77" Type="http://schemas.openxmlformats.org/officeDocument/2006/relationships/ctrlProp" Target="../ctrlProps/ctrlProp71.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80" Type="http://schemas.openxmlformats.org/officeDocument/2006/relationships/ctrlProp" Target="../ctrlProps/ctrlProp74.xml"/><Relationship Id="rId85" Type="http://schemas.openxmlformats.org/officeDocument/2006/relationships/ctrlProp" Target="../ctrlProps/ctrlProp79.xml"/><Relationship Id="rId3" Type="http://schemas.openxmlformats.org/officeDocument/2006/relationships/hyperlink" Target="http://www.true-natural-bodybuilding.com/" TargetMode="Externa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59" Type="http://schemas.openxmlformats.org/officeDocument/2006/relationships/ctrlProp" Target="../ctrlProps/ctrlProp53.xml"/><Relationship Id="rId67" Type="http://schemas.openxmlformats.org/officeDocument/2006/relationships/ctrlProp" Target="../ctrlProps/ctrlProp61.xml"/><Relationship Id="rId20" Type="http://schemas.openxmlformats.org/officeDocument/2006/relationships/ctrlProp" Target="../ctrlProps/ctrlProp14.xml"/><Relationship Id="rId41" Type="http://schemas.openxmlformats.org/officeDocument/2006/relationships/ctrlProp" Target="../ctrlProps/ctrlProp35.xml"/><Relationship Id="rId54" Type="http://schemas.openxmlformats.org/officeDocument/2006/relationships/ctrlProp" Target="../ctrlProps/ctrlProp48.xml"/><Relationship Id="rId62" Type="http://schemas.openxmlformats.org/officeDocument/2006/relationships/ctrlProp" Target="../ctrlProps/ctrlProp56.xml"/><Relationship Id="rId70" Type="http://schemas.openxmlformats.org/officeDocument/2006/relationships/ctrlProp" Target="../ctrlProps/ctrlProp64.xml"/><Relationship Id="rId75" Type="http://schemas.openxmlformats.org/officeDocument/2006/relationships/ctrlProp" Target="../ctrlProps/ctrlProp69.xml"/><Relationship Id="rId83" Type="http://schemas.openxmlformats.org/officeDocument/2006/relationships/ctrlProp" Target="../ctrlProps/ctrlProp77.xml"/><Relationship Id="rId88" Type="http://schemas.openxmlformats.org/officeDocument/2006/relationships/comments" Target="../comments1.xml"/><Relationship Id="rId1" Type="http://schemas.openxmlformats.org/officeDocument/2006/relationships/hyperlink" Target="http://en.wikipedia.org/wiki/Dietary_Reference_Intake" TargetMode="External"/><Relationship Id="rId6"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10" Type="http://schemas.openxmlformats.org/officeDocument/2006/relationships/ctrlProp" Target="../ctrlProps/ctrlProp4.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65" Type="http://schemas.openxmlformats.org/officeDocument/2006/relationships/ctrlProp" Target="../ctrlProps/ctrlProp59.xml"/><Relationship Id="rId73" Type="http://schemas.openxmlformats.org/officeDocument/2006/relationships/ctrlProp" Target="../ctrlProps/ctrlProp67.xml"/><Relationship Id="rId78" Type="http://schemas.openxmlformats.org/officeDocument/2006/relationships/ctrlProp" Target="../ctrlProps/ctrlProp72.xml"/><Relationship Id="rId81" Type="http://schemas.openxmlformats.org/officeDocument/2006/relationships/ctrlProp" Target="../ctrlProps/ctrlProp75.xml"/><Relationship Id="rId86" Type="http://schemas.openxmlformats.org/officeDocument/2006/relationships/ctrlProp" Target="../ctrlProps/ctrlProp80.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true-natural-bodybuilding.com/graf/diet-plan-true-natural-bodybuilding.xls" TargetMode="External"/><Relationship Id="rId1" Type="http://schemas.openxmlformats.org/officeDocument/2006/relationships/hyperlink" Target="http://www.true-natural-bodybuilding.com/" TargetMode="Externa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amzn.to/3O0MA6n" TargetMode="External"/><Relationship Id="rId7" Type="http://schemas.openxmlformats.org/officeDocument/2006/relationships/printerSettings" Target="../printerSettings/printerSettings4.bin"/><Relationship Id="rId2" Type="http://schemas.openxmlformats.org/officeDocument/2006/relationships/hyperlink" Target="https://amzn.to/42Ii85o" TargetMode="External"/><Relationship Id="rId1" Type="http://schemas.openxmlformats.org/officeDocument/2006/relationships/hyperlink" Target="http://www.true-natural-bodybuilding.com/" TargetMode="External"/><Relationship Id="rId6" Type="http://schemas.openxmlformats.org/officeDocument/2006/relationships/hyperlink" Target="https://www.youtube.com/@TrueNaturalBB" TargetMode="External"/><Relationship Id="rId5" Type="http://schemas.openxmlformats.org/officeDocument/2006/relationships/hyperlink" Target="http://www.true-natural-bodybuilding.com/protein-ice-cream.html" TargetMode="External"/><Relationship Id="rId10" Type="http://schemas.openxmlformats.org/officeDocument/2006/relationships/comments" Target="../comments2.xml"/><Relationship Id="rId4" Type="http://schemas.openxmlformats.org/officeDocument/2006/relationships/hyperlink" Target="https://tidd.ly/3I0C0bZ" TargetMode="External"/><Relationship Id="rId9"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www.true-natural-bodybuilding.com/get-big.html" TargetMode="External"/><Relationship Id="rId7" Type="http://schemas.openxmlformats.org/officeDocument/2006/relationships/hyperlink" Target="http://www.true-natural-bodybuilding.com/diet-plan-excel-demo/diet-plan-excel-sheet-demo-video.wmv" TargetMode="External"/><Relationship Id="rId2" Type="http://schemas.openxmlformats.org/officeDocument/2006/relationships/hyperlink" Target="http://www.true-natural-bodybuilding.com/bodyfat.html" TargetMode="External"/><Relationship Id="rId1" Type="http://schemas.openxmlformats.org/officeDocument/2006/relationships/hyperlink" Target="http://www.true-natural-bodybuilding.com/" TargetMode="External"/><Relationship Id="rId6" Type="http://schemas.openxmlformats.org/officeDocument/2006/relationships/hyperlink" Target="http://www.true-natural-bodybuilding.com/diet-plan-excel-demo/diet-plan-excel-sheet-demo-video.html" TargetMode="External"/><Relationship Id="rId5" Type="http://schemas.openxmlformats.org/officeDocument/2006/relationships/hyperlink" Target="http://www.true-natural-bodybuilding.com/diet-plan-excel-demo/diet-plan-excel-sheet-demo-video.wmv" TargetMode="External"/><Relationship Id="rId10" Type="http://schemas.openxmlformats.org/officeDocument/2006/relationships/comments" Target="../comments3.xml"/><Relationship Id="rId4" Type="http://schemas.openxmlformats.org/officeDocument/2006/relationships/hyperlink" Target="http://www.true-natural-bodybuilding.com/diet-plan-excel-demo/diet-plan-excel-sheet-demo-video.html" TargetMode="External"/><Relationship Id="rId9"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hyperlink" Target="http://www.true-natural-bodybuilding.com/graf/more-products-tnbb.xls"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true-natural-bodybuilding.com/injuries.html" TargetMode="External"/><Relationship Id="rId13" Type="http://schemas.openxmlformats.org/officeDocument/2006/relationships/hyperlink" Target="http://www.true-natural-bodybuilding.com/" TargetMode="External"/><Relationship Id="rId3" Type="http://schemas.openxmlformats.org/officeDocument/2006/relationships/hyperlink" Target="http://www.true-natural-bodybuilding.com/supplements.html" TargetMode="External"/><Relationship Id="rId7" Type="http://schemas.openxmlformats.org/officeDocument/2006/relationships/hyperlink" Target="http://www.true-natural-bodybuilding.com/bodyfat.html" TargetMode="External"/><Relationship Id="rId12" Type="http://schemas.openxmlformats.org/officeDocument/2006/relationships/hyperlink" Target="http://www.true-natural-bodybuilding.com/" TargetMode="External"/><Relationship Id="rId2" Type="http://schemas.openxmlformats.org/officeDocument/2006/relationships/hyperlink" Target="http://www.true-natural-bodybuilding.com/nutrition.html" TargetMode="External"/><Relationship Id="rId16" Type="http://schemas.openxmlformats.org/officeDocument/2006/relationships/drawing" Target="../drawings/drawing3.xml"/><Relationship Id="rId1" Type="http://schemas.openxmlformats.org/officeDocument/2006/relationships/hyperlink" Target="http://www.true-natural-bodybuilding.com/" TargetMode="External"/><Relationship Id="rId6" Type="http://schemas.openxmlformats.org/officeDocument/2006/relationships/hyperlink" Target="http://www.true-natural-bodybuilding.com/steroids.html" TargetMode="External"/><Relationship Id="rId11" Type="http://schemas.openxmlformats.org/officeDocument/2006/relationships/hyperlink" Target="http://www.true-natural-bodybuilding.com/" TargetMode="External"/><Relationship Id="rId5" Type="http://schemas.openxmlformats.org/officeDocument/2006/relationships/hyperlink" Target="http://www.true-natural-bodybuilding.com/gym-equipment.html" TargetMode="External"/><Relationship Id="rId15" Type="http://schemas.openxmlformats.org/officeDocument/2006/relationships/printerSettings" Target="../printerSettings/printerSettings7.bin"/><Relationship Id="rId10" Type="http://schemas.openxmlformats.org/officeDocument/2006/relationships/hyperlink" Target="http://www.true-natural-bodybuilding.com/" TargetMode="External"/><Relationship Id="rId4" Type="http://schemas.openxmlformats.org/officeDocument/2006/relationships/hyperlink" Target="http://www.true-natural-bodybuilding.com/training.html" TargetMode="External"/><Relationship Id="rId9" Type="http://schemas.openxmlformats.org/officeDocument/2006/relationships/hyperlink" Target="http://www.true-natural-bodybuilding.com/aboutme.html" TargetMode="External"/><Relationship Id="rId14" Type="http://schemas.openxmlformats.org/officeDocument/2006/relationships/hyperlink" Target="http://www.true-natural-bodybuilding.com/true-natural-bodybuildi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2"/>
  <sheetViews>
    <sheetView workbookViewId="0">
      <pane xSplit="1" ySplit="2" topLeftCell="B3" activePane="bottomRight" state="frozen"/>
      <selection pane="topRight" activeCell="B1" sqref="B1"/>
      <selection pane="bottomLeft" activeCell="A2" sqref="A2"/>
      <selection pane="bottomRight"/>
    </sheetView>
  </sheetViews>
  <sheetFormatPr defaultRowHeight="14.4" x14ac:dyDescent="0.3"/>
  <cols>
    <col min="1" max="1" width="11.5546875" style="458" bestFit="1" customWidth="1"/>
    <col min="2" max="2" width="30.21875" style="456" bestFit="1" customWidth="1"/>
    <col min="3" max="3" width="4.44140625" style="457" bestFit="1" customWidth="1"/>
    <col min="4" max="4" width="6.77734375" style="457" bestFit="1" customWidth="1"/>
  </cols>
  <sheetData>
    <row r="1" spans="1:4" x14ac:dyDescent="0.3">
      <c r="A1" s="459"/>
      <c r="B1" s="607" t="s">
        <v>845</v>
      </c>
      <c r="C1" s="607"/>
      <c r="D1" s="607"/>
    </row>
    <row r="2" spans="1:4" ht="13.2" x14ac:dyDescent="0.25">
      <c r="A2" s="462" t="s">
        <v>844</v>
      </c>
      <c r="B2" s="462" t="s">
        <v>843</v>
      </c>
      <c r="C2" s="462" t="s">
        <v>842</v>
      </c>
      <c r="D2" s="462" t="s">
        <v>841</v>
      </c>
    </row>
    <row r="3" spans="1:4" x14ac:dyDescent="0.3">
      <c r="A3" s="458" t="s">
        <v>795</v>
      </c>
    </row>
    <row r="4" spans="1:4" x14ac:dyDescent="0.3">
      <c r="B4" s="456" t="s">
        <v>796</v>
      </c>
      <c r="C4" s="457" t="s">
        <v>797</v>
      </c>
      <c r="D4" s="457" t="s">
        <v>798</v>
      </c>
    </row>
    <row r="5" spans="1:4" x14ac:dyDescent="0.3">
      <c r="B5" s="456" t="s">
        <v>799</v>
      </c>
      <c r="C5" s="457" t="s">
        <v>797</v>
      </c>
      <c r="D5" s="457" t="s">
        <v>798</v>
      </c>
    </row>
    <row r="6" spans="1:4" x14ac:dyDescent="0.3">
      <c r="B6" s="456" t="s">
        <v>800</v>
      </c>
      <c r="C6" s="457" t="s">
        <v>797</v>
      </c>
      <c r="D6" s="457" t="s">
        <v>798</v>
      </c>
    </row>
    <row r="7" spans="1:4" x14ac:dyDescent="0.3">
      <c r="A7" s="458" t="s">
        <v>801</v>
      </c>
    </row>
    <row r="8" spans="1:4" x14ac:dyDescent="0.3">
      <c r="B8" s="456" t="s">
        <v>802</v>
      </c>
      <c r="C8" s="457" t="s">
        <v>797</v>
      </c>
      <c r="D8" s="457" t="s">
        <v>798</v>
      </c>
    </row>
    <row r="9" spans="1:4" x14ac:dyDescent="0.3">
      <c r="A9" s="458" t="s">
        <v>803</v>
      </c>
    </row>
    <row r="10" spans="1:4" x14ac:dyDescent="0.3">
      <c r="B10" s="456" t="s">
        <v>804</v>
      </c>
      <c r="C10" s="457" t="s">
        <v>797</v>
      </c>
      <c r="D10" s="457" t="s">
        <v>798</v>
      </c>
    </row>
    <row r="11" spans="1:4" x14ac:dyDescent="0.3">
      <c r="A11" s="459"/>
      <c r="B11" s="460"/>
      <c r="C11" s="461"/>
      <c r="D11" s="461"/>
    </row>
    <row r="12" spans="1:4" x14ac:dyDescent="0.3">
      <c r="A12" s="458" t="s">
        <v>805</v>
      </c>
    </row>
    <row r="13" spans="1:4" x14ac:dyDescent="0.3">
      <c r="B13" s="456" t="s">
        <v>806</v>
      </c>
      <c r="C13" s="457" t="s">
        <v>797</v>
      </c>
      <c r="D13" s="457" t="s">
        <v>798</v>
      </c>
    </row>
    <row r="14" spans="1:4" x14ac:dyDescent="0.3">
      <c r="B14" s="456" t="s">
        <v>807</v>
      </c>
      <c r="C14" s="457" t="s">
        <v>797</v>
      </c>
      <c r="D14" s="457" t="s">
        <v>798</v>
      </c>
    </row>
    <row r="15" spans="1:4" x14ac:dyDescent="0.3">
      <c r="B15" s="456" t="s">
        <v>808</v>
      </c>
      <c r="C15" s="457" t="s">
        <v>797</v>
      </c>
      <c r="D15" s="457" t="s">
        <v>798</v>
      </c>
    </row>
    <row r="16" spans="1:4" x14ac:dyDescent="0.3">
      <c r="A16" s="458" t="s">
        <v>809</v>
      </c>
    </row>
    <row r="17" spans="1:4" x14ac:dyDescent="0.3">
      <c r="B17" s="456" t="s">
        <v>810</v>
      </c>
      <c r="C17" s="457" t="s">
        <v>797</v>
      </c>
      <c r="D17" s="457" t="s">
        <v>798</v>
      </c>
    </row>
    <row r="18" spans="1:4" x14ac:dyDescent="0.3">
      <c r="A18" s="458" t="s">
        <v>811</v>
      </c>
    </row>
    <row r="19" spans="1:4" x14ac:dyDescent="0.3">
      <c r="B19" s="456" t="s">
        <v>812</v>
      </c>
      <c r="C19" s="457" t="s">
        <v>797</v>
      </c>
      <c r="D19" s="457" t="s">
        <v>798</v>
      </c>
    </row>
    <row r="20" spans="1:4" x14ac:dyDescent="0.3">
      <c r="B20" s="456" t="s">
        <v>813</v>
      </c>
      <c r="C20" s="457" t="s">
        <v>797</v>
      </c>
      <c r="D20" s="457" t="s">
        <v>798</v>
      </c>
    </row>
    <row r="21" spans="1:4" x14ac:dyDescent="0.3">
      <c r="A21" s="459"/>
      <c r="B21" s="460"/>
      <c r="C21" s="461"/>
      <c r="D21" s="461"/>
    </row>
    <row r="22" spans="1:4" x14ac:dyDescent="0.3">
      <c r="A22" s="458" t="s">
        <v>814</v>
      </c>
    </row>
    <row r="23" spans="1:4" x14ac:dyDescent="0.3">
      <c r="B23" s="456" t="s">
        <v>815</v>
      </c>
      <c r="C23" s="457" t="s">
        <v>797</v>
      </c>
      <c r="D23" s="457" t="s">
        <v>798</v>
      </c>
    </row>
    <row r="24" spans="1:4" x14ac:dyDescent="0.3">
      <c r="B24" s="456" t="s">
        <v>816</v>
      </c>
      <c r="C24" s="457" t="s">
        <v>797</v>
      </c>
      <c r="D24" s="457" t="s">
        <v>798</v>
      </c>
    </row>
    <row r="25" spans="1:4" x14ac:dyDescent="0.3">
      <c r="B25" s="456" t="s">
        <v>817</v>
      </c>
      <c r="C25" s="457" t="s">
        <v>797</v>
      </c>
      <c r="D25" s="457" t="s">
        <v>798</v>
      </c>
    </row>
    <row r="26" spans="1:4" x14ac:dyDescent="0.3">
      <c r="B26" s="456" t="s">
        <v>818</v>
      </c>
      <c r="C26" s="457" t="s">
        <v>797</v>
      </c>
      <c r="D26" s="457" t="s">
        <v>798</v>
      </c>
    </row>
    <row r="27" spans="1:4" x14ac:dyDescent="0.3">
      <c r="A27" s="458" t="s">
        <v>819</v>
      </c>
    </row>
    <row r="28" spans="1:4" x14ac:dyDescent="0.3">
      <c r="B28" s="456" t="s">
        <v>820</v>
      </c>
      <c r="C28" s="457" t="s">
        <v>797</v>
      </c>
      <c r="D28" s="457" t="s">
        <v>798</v>
      </c>
    </row>
    <row r="29" spans="1:4" x14ac:dyDescent="0.3">
      <c r="B29" s="456" t="s">
        <v>821</v>
      </c>
      <c r="C29" s="457" t="s">
        <v>797</v>
      </c>
      <c r="D29" s="457" t="s">
        <v>798</v>
      </c>
    </row>
    <row r="30" spans="1:4" x14ac:dyDescent="0.3">
      <c r="A30" s="459"/>
      <c r="B30" s="460"/>
      <c r="C30" s="461"/>
      <c r="D30" s="461"/>
    </row>
    <row r="31" spans="1:4" x14ac:dyDescent="0.3">
      <c r="A31" s="458" t="s">
        <v>822</v>
      </c>
    </row>
    <row r="32" spans="1:4" x14ac:dyDescent="0.3">
      <c r="B32" s="456" t="s">
        <v>823</v>
      </c>
      <c r="C32" s="457" t="s">
        <v>797</v>
      </c>
      <c r="D32" s="457" t="s">
        <v>798</v>
      </c>
    </row>
    <row r="33" spans="1:4" x14ac:dyDescent="0.3">
      <c r="B33" s="456" t="s">
        <v>824</v>
      </c>
      <c r="C33" s="457" t="s">
        <v>797</v>
      </c>
      <c r="D33" s="457" t="s">
        <v>798</v>
      </c>
    </row>
    <row r="34" spans="1:4" x14ac:dyDescent="0.3">
      <c r="B34" s="456" t="s">
        <v>825</v>
      </c>
      <c r="C34" s="457" t="s">
        <v>797</v>
      </c>
      <c r="D34" s="457" t="s">
        <v>798</v>
      </c>
    </row>
    <row r="35" spans="1:4" x14ac:dyDescent="0.3">
      <c r="A35" s="458" t="s">
        <v>826</v>
      </c>
    </row>
    <row r="36" spans="1:4" x14ac:dyDescent="0.3">
      <c r="B36" s="456" t="s">
        <v>827</v>
      </c>
      <c r="C36" s="457" t="s">
        <v>797</v>
      </c>
      <c r="D36" s="457" t="s">
        <v>798</v>
      </c>
    </row>
    <row r="37" spans="1:4" x14ac:dyDescent="0.3">
      <c r="A37" s="458" t="s">
        <v>828</v>
      </c>
    </row>
    <row r="38" spans="1:4" x14ac:dyDescent="0.3">
      <c r="B38" s="456" t="s">
        <v>829</v>
      </c>
      <c r="C38" s="457" t="s">
        <v>797</v>
      </c>
      <c r="D38" s="457" t="s">
        <v>798</v>
      </c>
    </row>
    <row r="39" spans="1:4" x14ac:dyDescent="0.3">
      <c r="B39" s="456" t="s">
        <v>830</v>
      </c>
      <c r="C39" s="457" t="s">
        <v>797</v>
      </c>
      <c r="D39" s="457" t="s">
        <v>798</v>
      </c>
    </row>
    <row r="40" spans="1:4" x14ac:dyDescent="0.3">
      <c r="B40" s="456" t="s">
        <v>831</v>
      </c>
      <c r="C40" s="457" t="s">
        <v>797</v>
      </c>
      <c r="D40" s="457" t="s">
        <v>798</v>
      </c>
    </row>
    <row r="41" spans="1:4" x14ac:dyDescent="0.3">
      <c r="A41" s="459"/>
      <c r="B41" s="460"/>
      <c r="C41" s="461"/>
      <c r="D41" s="461"/>
    </row>
    <row r="42" spans="1:4" x14ac:dyDescent="0.3">
      <c r="A42" s="458" t="s">
        <v>832</v>
      </c>
    </row>
    <row r="43" spans="1:4" x14ac:dyDescent="0.3">
      <c r="B43" s="456" t="s">
        <v>833</v>
      </c>
      <c r="C43" s="457" t="s">
        <v>797</v>
      </c>
      <c r="D43" s="457" t="s">
        <v>798</v>
      </c>
    </row>
    <row r="44" spans="1:4" ht="27" x14ac:dyDescent="0.3">
      <c r="B44" s="456" t="s">
        <v>834</v>
      </c>
      <c r="C44" s="457" t="s">
        <v>797</v>
      </c>
      <c r="D44" s="457" t="s">
        <v>798</v>
      </c>
    </row>
    <row r="45" spans="1:4" x14ac:dyDescent="0.3">
      <c r="B45" s="456" t="s">
        <v>835</v>
      </c>
      <c r="C45" s="457" t="s">
        <v>797</v>
      </c>
      <c r="D45" s="457" t="s">
        <v>798</v>
      </c>
    </row>
    <row r="46" spans="1:4" x14ac:dyDescent="0.3">
      <c r="A46" s="458" t="s">
        <v>836</v>
      </c>
    </row>
    <row r="47" spans="1:4" ht="27" x14ac:dyDescent="0.3">
      <c r="B47" s="456" t="s">
        <v>837</v>
      </c>
      <c r="C47" s="457" t="s">
        <v>797</v>
      </c>
      <c r="D47" s="457" t="s">
        <v>798</v>
      </c>
    </row>
    <row r="48" spans="1:4" ht="27" x14ac:dyDescent="0.3">
      <c r="B48" s="456" t="s">
        <v>838</v>
      </c>
      <c r="C48" s="457" t="s">
        <v>797</v>
      </c>
      <c r="D48" s="457" t="s">
        <v>798</v>
      </c>
    </row>
    <row r="49" spans="1:4" x14ac:dyDescent="0.3">
      <c r="A49" s="458" t="s">
        <v>839</v>
      </c>
    </row>
    <row r="50" spans="1:4" x14ac:dyDescent="0.3">
      <c r="B50" s="456" t="s">
        <v>840</v>
      </c>
      <c r="C50" s="457" t="s">
        <v>797</v>
      </c>
      <c r="D50" s="457" t="s">
        <v>798</v>
      </c>
    </row>
    <row r="51" spans="1:4" x14ac:dyDescent="0.3">
      <c r="A51" s="459"/>
      <c r="B51" s="460"/>
      <c r="C51" s="461"/>
      <c r="D51" s="461"/>
    </row>
    <row r="52" spans="1:4" ht="16.8" x14ac:dyDescent="0.3">
      <c r="B52" s="465" t="s">
        <v>858</v>
      </c>
    </row>
  </sheetData>
  <mergeCells count="1">
    <mergeCell ref="B1:D1"/>
  </mergeCells>
  <hyperlinks>
    <hyperlink ref="B52" r:id="rId1" xr:uid="{00000000-0004-0000-0400-000000000000}"/>
  </hyperlinks>
  <pageMargins left="0.7" right="0.7" top="0.75" bottom="0.75"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Q128"/>
  <sheetViews>
    <sheetView showGridLines="0" tabSelected="1" zoomScale="110" zoomScaleNormal="110" workbookViewId="0">
      <pane xSplit="4" ySplit="14" topLeftCell="E15" activePane="bottomRight" state="frozen"/>
      <selection pane="topRight" activeCell="E1" sqref="E1"/>
      <selection pane="bottomLeft" activeCell="A15" sqref="A15"/>
      <selection pane="bottomRight" activeCell="C2" sqref="C2"/>
    </sheetView>
  </sheetViews>
  <sheetFormatPr defaultColWidth="8.77734375" defaultRowHeight="13.2" x14ac:dyDescent="0.25"/>
  <cols>
    <col min="1" max="1" width="22.6640625" style="163" customWidth="1"/>
    <col min="2" max="2" width="28.6640625" style="509" customWidth="1"/>
    <col min="3" max="3" width="12.21875" style="163" bestFit="1" customWidth="1"/>
    <col min="4" max="4" width="10.21875" style="163" customWidth="1"/>
    <col min="5" max="5" width="11.77734375" style="163" customWidth="1"/>
    <col min="6" max="6" width="10.21875" style="163" customWidth="1"/>
    <col min="7" max="7" width="9" style="163" customWidth="1"/>
    <col min="8" max="8" width="10.77734375" style="163" customWidth="1"/>
    <col min="9" max="33" width="11.77734375" style="163" customWidth="1"/>
    <col min="34" max="34" width="15.77734375" style="163" bestFit="1" customWidth="1"/>
    <col min="35" max="36" width="15.21875" style="163" bestFit="1" customWidth="1"/>
    <col min="37" max="37" width="13.77734375" style="163" bestFit="1" customWidth="1"/>
    <col min="38" max="38" width="11.77734375" style="163" customWidth="1"/>
    <col min="39" max="39" width="14.21875" style="163" bestFit="1" customWidth="1"/>
    <col min="40" max="40" width="13.77734375" style="163" bestFit="1" customWidth="1"/>
    <col min="41" max="41" width="100.77734375" style="163" customWidth="1"/>
    <col min="42" max="42" width="28.77734375" style="163" customWidth="1"/>
    <col min="43" max="43" width="15.21875" style="163" bestFit="1" customWidth="1"/>
    <col min="44" max="16384" width="8.77734375" style="163"/>
  </cols>
  <sheetData>
    <row r="1" spans="1:43" ht="15" x14ac:dyDescent="0.25">
      <c r="A1" s="585" t="s">
        <v>214</v>
      </c>
      <c r="B1" s="585"/>
      <c r="C1" s="290" t="s">
        <v>426</v>
      </c>
      <c r="D1" s="291"/>
      <c r="E1" s="292" t="s">
        <v>466</v>
      </c>
      <c r="F1" s="293"/>
      <c r="G1" s="291"/>
      <c r="H1" s="594" t="s">
        <v>469</v>
      </c>
      <c r="I1" s="595"/>
      <c r="J1" s="594" t="s">
        <v>427</v>
      </c>
      <c r="K1" s="595"/>
      <c r="L1" s="592" t="s">
        <v>468</v>
      </c>
      <c r="M1" s="593"/>
      <c r="N1" s="292" t="s">
        <v>211</v>
      </c>
      <c r="O1" s="23" t="s">
        <v>785</v>
      </c>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436"/>
    </row>
    <row r="2" spans="1:43" ht="15.6" x14ac:dyDescent="0.25">
      <c r="A2" s="294" t="s">
        <v>769</v>
      </c>
      <c r="B2" s="26"/>
      <c r="C2" s="66" t="s">
        <v>768</v>
      </c>
      <c r="D2" s="26" t="s">
        <v>696</v>
      </c>
      <c r="E2" s="29" t="s">
        <v>855</v>
      </c>
      <c r="F2" s="351">
        <f>IF(C4=0,0,(10000*C5)/(C4*C4))</f>
        <v>29.860551225775627</v>
      </c>
      <c r="G2" s="26" t="s">
        <v>706</v>
      </c>
      <c r="H2" s="596" t="s">
        <v>470</v>
      </c>
      <c r="I2" s="597"/>
      <c r="J2" s="598" t="s">
        <v>471</v>
      </c>
      <c r="K2" s="599"/>
      <c r="L2" s="600" t="s">
        <v>719</v>
      </c>
      <c r="M2" s="601"/>
      <c r="N2" s="76" t="s">
        <v>787</v>
      </c>
      <c r="O2" s="25"/>
      <c r="P2" s="25"/>
      <c r="Q2" s="25"/>
      <c r="R2" s="25"/>
      <c r="S2" s="25"/>
      <c r="T2" s="25"/>
      <c r="U2" s="71"/>
      <c r="V2" s="25"/>
      <c r="W2" s="25"/>
      <c r="X2" s="25"/>
      <c r="Y2" s="25"/>
      <c r="Z2" s="25"/>
      <c r="AA2" s="25"/>
      <c r="AB2" s="25"/>
      <c r="AC2" s="25"/>
      <c r="AD2" s="25"/>
      <c r="AE2" s="25"/>
      <c r="AF2" s="25"/>
      <c r="AG2" s="25"/>
      <c r="AH2" s="25"/>
      <c r="AI2" s="25"/>
      <c r="AJ2" s="25"/>
      <c r="AK2" s="25"/>
      <c r="AL2" s="25"/>
      <c r="AM2" s="25"/>
      <c r="AN2" s="25"/>
      <c r="AO2" s="25"/>
      <c r="AP2" s="25"/>
      <c r="AQ2" s="437"/>
    </row>
    <row r="3" spans="1:43" ht="15.6" x14ac:dyDescent="0.25">
      <c r="A3" s="295" t="s">
        <v>433</v>
      </c>
      <c r="B3" s="26"/>
      <c r="C3" s="66">
        <v>50</v>
      </c>
      <c r="D3" s="26" t="s">
        <v>697</v>
      </c>
      <c r="E3" s="24" t="s">
        <v>854</v>
      </c>
      <c r="F3" s="351">
        <f>IF(ISNUMBER(C6),IF(C4=0,0,(10000*C7)/(C4*C4)),"?")</f>
        <v>26.874496103198066</v>
      </c>
      <c r="G3" s="26" t="s">
        <v>707</v>
      </c>
      <c r="H3" s="590" t="s">
        <v>742</v>
      </c>
      <c r="I3" s="591"/>
      <c r="J3" s="602" t="s">
        <v>730</v>
      </c>
      <c r="K3" s="603"/>
      <c r="L3" s="604" t="s">
        <v>730</v>
      </c>
      <c r="M3" s="605"/>
      <c r="N3" s="73">
        <v>1.2</v>
      </c>
      <c r="O3" s="27" t="s">
        <v>763</v>
      </c>
      <c r="P3" s="27"/>
      <c r="Q3" s="27"/>
      <c r="R3" s="27"/>
      <c r="S3" s="25"/>
      <c r="T3" s="25"/>
      <c r="U3" s="71"/>
      <c r="V3" s="25"/>
      <c r="W3" s="25"/>
      <c r="X3" s="25"/>
      <c r="Y3" s="25"/>
      <c r="Z3" s="25"/>
      <c r="AA3" s="25"/>
      <c r="AB3" s="25"/>
      <c r="AC3" s="25"/>
      <c r="AD3" s="25"/>
      <c r="AE3" s="25"/>
      <c r="AF3" s="25"/>
      <c r="AG3" s="25"/>
      <c r="AH3" s="25"/>
      <c r="AI3" s="25"/>
      <c r="AJ3" s="25"/>
      <c r="AK3" s="25"/>
      <c r="AL3" s="25"/>
      <c r="AM3" s="25"/>
      <c r="AN3" s="25"/>
      <c r="AO3" s="25"/>
      <c r="AP3" s="25"/>
      <c r="AQ3" s="437"/>
    </row>
    <row r="4" spans="1:43" x14ac:dyDescent="0.25">
      <c r="A4" s="295" t="s">
        <v>434</v>
      </c>
      <c r="B4" s="493" t="s">
        <v>404</v>
      </c>
      <c r="C4" s="66">
        <v>183</v>
      </c>
      <c r="D4" s="26" t="s">
        <v>701</v>
      </c>
      <c r="E4" s="221" t="s">
        <v>467</v>
      </c>
      <c r="F4" s="4"/>
      <c r="G4" s="35"/>
      <c r="H4" s="25"/>
      <c r="I4" s="26"/>
      <c r="J4" s="357"/>
      <c r="K4" s="358"/>
      <c r="L4" s="363"/>
      <c r="M4" s="363"/>
      <c r="N4" s="73">
        <v>1.375</v>
      </c>
      <c r="O4" s="27" t="s">
        <v>764</v>
      </c>
      <c r="P4" s="27"/>
      <c r="Q4" s="27"/>
      <c r="R4" s="27"/>
      <c r="S4" s="25"/>
      <c r="T4" s="25"/>
      <c r="U4" s="71"/>
      <c r="V4" s="25"/>
      <c r="W4" s="25"/>
      <c r="X4" s="25"/>
      <c r="Y4" s="25"/>
      <c r="Z4" s="25"/>
      <c r="AA4" s="25"/>
      <c r="AB4" s="25"/>
      <c r="AC4" s="25"/>
      <c r="AD4" s="25"/>
      <c r="AE4" s="25"/>
      <c r="AF4" s="25"/>
      <c r="AG4" s="25"/>
      <c r="AH4" s="25"/>
      <c r="AI4" s="25"/>
      <c r="AJ4" s="25"/>
      <c r="AK4" s="25"/>
      <c r="AL4" s="25"/>
      <c r="AM4" s="25"/>
      <c r="AN4" s="25"/>
      <c r="AO4" s="25"/>
      <c r="AP4" s="25"/>
      <c r="AQ4" s="437"/>
    </row>
    <row r="5" spans="1:43" x14ac:dyDescent="0.25">
      <c r="A5" s="296" t="s">
        <v>770</v>
      </c>
      <c r="B5" s="493" t="s">
        <v>405</v>
      </c>
      <c r="C5" s="67">
        <v>100</v>
      </c>
      <c r="D5" s="26" t="s">
        <v>702</v>
      </c>
      <c r="E5" s="24" t="s">
        <v>425</v>
      </c>
      <c r="F5" s="25"/>
      <c r="G5" s="60"/>
      <c r="H5" s="405">
        <f>IF(ISNUMBER(C6),370+(21.6*C7),"?")</f>
        <v>2314</v>
      </c>
      <c r="I5" s="26" t="s">
        <v>406</v>
      </c>
      <c r="J5" s="342">
        <f>IF(OR(C2="F",C2="f",C2="Female",C2="female"),9.99*C5+6.25*C4-4.92*C3-161,9.99*C5+6.25*C4-4.92*C3+5)</f>
        <v>1901.75</v>
      </c>
      <c r="K5" s="358" t="s">
        <v>406</v>
      </c>
      <c r="L5" s="407">
        <f>IF(OR(C2="F",C2="f",C2="Female",C2="female"),655.0955+(9.5634*C5)+(1.8496*C4)-(4.6756*C3),66.473+(13.7516*C5)+(5.0033*C4)-(6.755*C3))</f>
        <v>2019.4868999999999</v>
      </c>
      <c r="M5" s="120" t="s">
        <v>406</v>
      </c>
      <c r="N5" s="73">
        <v>1.55</v>
      </c>
      <c r="O5" s="27" t="s">
        <v>765</v>
      </c>
      <c r="P5" s="27"/>
      <c r="Q5" s="27"/>
      <c r="R5" s="27"/>
      <c r="S5" s="25"/>
      <c r="T5" s="25"/>
      <c r="U5" s="71"/>
      <c r="V5" s="25"/>
      <c r="W5" s="25"/>
      <c r="X5" s="25"/>
      <c r="Y5" s="25"/>
      <c r="Z5" s="25"/>
      <c r="AA5" s="25"/>
      <c r="AB5" s="25"/>
      <c r="AC5" s="25"/>
      <c r="AD5" s="25"/>
      <c r="AE5" s="25"/>
      <c r="AF5" s="25"/>
      <c r="AG5" s="25"/>
      <c r="AH5" s="25"/>
      <c r="AI5" s="25"/>
      <c r="AJ5" s="25"/>
      <c r="AK5" s="25"/>
      <c r="AL5" s="25"/>
      <c r="AM5" s="25"/>
      <c r="AN5" s="25"/>
      <c r="AO5" s="25"/>
      <c r="AP5" s="25"/>
      <c r="AQ5" s="437"/>
    </row>
    <row r="6" spans="1:43" x14ac:dyDescent="0.25">
      <c r="A6" s="296" t="s">
        <v>435</v>
      </c>
      <c r="B6" s="494" t="s">
        <v>743</v>
      </c>
      <c r="C6" s="68">
        <v>10</v>
      </c>
      <c r="D6" s="26" t="s">
        <v>700</v>
      </c>
      <c r="E6" s="121" t="s">
        <v>430</v>
      </c>
      <c r="F6" s="122"/>
      <c r="G6" s="122"/>
      <c r="H6" s="409">
        <f>IF(ISNUMBER(C6),H5*C8,"?")</f>
        <v>3760.25</v>
      </c>
      <c r="I6" s="403" t="s">
        <v>406</v>
      </c>
      <c r="J6" s="361">
        <f>J5*C8</f>
        <v>3090.34375</v>
      </c>
      <c r="K6" s="359" t="s">
        <v>406</v>
      </c>
      <c r="L6" s="408">
        <f>L5*C8</f>
        <v>3281.6662124999998</v>
      </c>
      <c r="M6" s="364" t="s">
        <v>406</v>
      </c>
      <c r="N6" s="385">
        <v>1.65</v>
      </c>
      <c r="O6" s="404" t="s">
        <v>762</v>
      </c>
      <c r="P6" s="27"/>
      <c r="Q6" s="27"/>
      <c r="R6" s="27"/>
      <c r="S6" s="27"/>
      <c r="T6" s="25"/>
      <c r="U6" s="71"/>
      <c r="V6" s="25"/>
      <c r="W6" s="25"/>
      <c r="X6" s="25"/>
      <c r="Y6" s="25"/>
      <c r="Z6" s="25"/>
      <c r="AA6" s="25"/>
      <c r="AB6" s="25"/>
      <c r="AC6" s="25"/>
      <c r="AD6" s="25"/>
      <c r="AE6" s="25"/>
      <c r="AF6" s="25"/>
      <c r="AG6" s="25"/>
      <c r="AH6" s="25"/>
      <c r="AI6" s="25"/>
      <c r="AJ6" s="25"/>
      <c r="AK6" s="25"/>
      <c r="AL6" s="25"/>
      <c r="AM6" s="25"/>
      <c r="AN6" s="25"/>
      <c r="AO6" s="25"/>
      <c r="AP6" s="25"/>
      <c r="AQ6" s="437"/>
    </row>
    <row r="7" spans="1:43" x14ac:dyDescent="0.25">
      <c r="A7" s="296" t="s">
        <v>767</v>
      </c>
      <c r="B7" s="494" t="s">
        <v>744</v>
      </c>
      <c r="C7" s="30">
        <f>IF(ISNUMBER(C6),(100-C6)*C5/100,"?")</f>
        <v>90</v>
      </c>
      <c r="D7" s="26" t="s">
        <v>702</v>
      </c>
      <c r="E7" s="24" t="s">
        <v>431</v>
      </c>
      <c r="F7" s="396">
        <v>-0.1</v>
      </c>
      <c r="G7" s="26" t="s">
        <v>704</v>
      </c>
      <c r="H7" s="406">
        <f>IF(ISNUMBER(C6),H6*(1+F7),"?")</f>
        <v>3384.2249999999999</v>
      </c>
      <c r="I7" s="26" t="s">
        <v>406</v>
      </c>
      <c r="J7" s="342">
        <f>J6*(1+F7)</f>
        <v>2781.3093750000003</v>
      </c>
      <c r="K7" s="358" t="s">
        <v>406</v>
      </c>
      <c r="L7" s="407">
        <f>L6*(1+F7)</f>
        <v>2953.4995912499999</v>
      </c>
      <c r="M7" s="120" t="s">
        <v>406</v>
      </c>
      <c r="N7" s="74">
        <v>1.7250000000000001</v>
      </c>
      <c r="O7" s="27" t="s">
        <v>766</v>
      </c>
      <c r="P7" s="27"/>
      <c r="Q7" s="27"/>
      <c r="R7" s="27"/>
      <c r="S7" s="27"/>
      <c r="T7" s="25"/>
      <c r="U7" s="71"/>
      <c r="V7" s="25"/>
      <c r="W7" s="25"/>
      <c r="X7" s="25"/>
      <c r="Y7" s="25"/>
      <c r="Z7" s="25"/>
      <c r="AA7" s="25"/>
      <c r="AB7" s="25"/>
      <c r="AC7" s="25"/>
      <c r="AD7" s="25"/>
      <c r="AE7" s="25"/>
      <c r="AF7" s="25"/>
      <c r="AG7" s="25"/>
      <c r="AH7" s="25"/>
      <c r="AI7" s="25"/>
      <c r="AJ7" s="25"/>
      <c r="AK7" s="25"/>
      <c r="AL7" s="25"/>
      <c r="AM7" s="25"/>
      <c r="AN7" s="25"/>
      <c r="AO7" s="25"/>
      <c r="AP7" s="25"/>
      <c r="AQ7" s="437"/>
    </row>
    <row r="8" spans="1:43" x14ac:dyDescent="0.25">
      <c r="A8" s="297" t="s">
        <v>436</v>
      </c>
      <c r="B8" s="495" t="s">
        <v>745</v>
      </c>
      <c r="C8" s="69">
        <v>1.625</v>
      </c>
      <c r="D8" s="31" t="s">
        <v>703</v>
      </c>
      <c r="E8" s="24" t="s">
        <v>432</v>
      </c>
      <c r="F8" s="396">
        <v>0.1</v>
      </c>
      <c r="G8" s="26" t="s">
        <v>704</v>
      </c>
      <c r="H8" s="406">
        <f>IF(ISNUMBER(C6),H6*(1+F8),"?")</f>
        <v>4136.2750000000005</v>
      </c>
      <c r="I8" s="26" t="s">
        <v>406</v>
      </c>
      <c r="J8" s="362">
        <f>J6*(1+F8)</f>
        <v>3399.3781250000002</v>
      </c>
      <c r="K8" s="360" t="s">
        <v>406</v>
      </c>
      <c r="L8" s="407">
        <f>L6*(1+F8)</f>
        <v>3609.8328337500002</v>
      </c>
      <c r="M8" s="120" t="s">
        <v>406</v>
      </c>
      <c r="N8" s="75">
        <v>1.9</v>
      </c>
      <c r="O8" s="28" t="s">
        <v>771</v>
      </c>
      <c r="P8" s="28"/>
      <c r="Q8" s="28"/>
      <c r="R8" s="28"/>
      <c r="S8" s="28"/>
      <c r="T8" s="42"/>
      <c r="U8" s="72"/>
      <c r="V8" s="42"/>
      <c r="W8" s="42"/>
      <c r="X8" s="42"/>
      <c r="Y8" s="42"/>
      <c r="Z8" s="42"/>
      <c r="AA8" s="42"/>
      <c r="AB8" s="42"/>
      <c r="AC8" s="42"/>
      <c r="AD8" s="42"/>
      <c r="AE8" s="42"/>
      <c r="AF8" s="42"/>
      <c r="AG8" s="42"/>
      <c r="AH8" s="42"/>
      <c r="AI8" s="42"/>
      <c r="AJ8" s="42"/>
      <c r="AK8" s="42"/>
      <c r="AL8" s="42"/>
      <c r="AM8" s="42"/>
      <c r="AN8" s="42"/>
      <c r="AO8" s="42"/>
      <c r="AP8" s="42"/>
      <c r="AQ8" s="438"/>
    </row>
    <row r="9" spans="1:43" ht="16.2" customHeight="1" x14ac:dyDescent="0.3">
      <c r="A9" s="298" t="s">
        <v>192</v>
      </c>
      <c r="B9" s="496">
        <v>1</v>
      </c>
      <c r="C9" s="352">
        <f>IF(ISNUMBER(C6),INDEX(H6:L8,B9,1),INDEX(H6:L8,B9,3))</f>
        <v>3760.25</v>
      </c>
      <c r="D9" s="353" t="s">
        <v>711</v>
      </c>
      <c r="E9" s="399">
        <f>IF(G9=0,0,C9/G9)</f>
        <v>470.03125</v>
      </c>
      <c r="F9" s="32" t="s">
        <v>213</v>
      </c>
      <c r="G9" s="70">
        <v>8</v>
      </c>
      <c r="H9" s="33" t="s">
        <v>212</v>
      </c>
      <c r="I9" s="96" t="s">
        <v>774</v>
      </c>
      <c r="J9" s="97"/>
      <c r="K9" s="97"/>
      <c r="L9" s="98"/>
      <c r="M9" s="98"/>
      <c r="N9" s="98"/>
      <c r="O9" s="82"/>
      <c r="P9" s="97" t="s">
        <v>459</v>
      </c>
      <c r="Q9" s="112" t="s">
        <v>460</v>
      </c>
      <c r="R9" s="98"/>
      <c r="S9" s="98"/>
      <c r="T9" s="82"/>
      <c r="U9" s="99"/>
      <c r="V9" s="98"/>
      <c r="W9" s="98"/>
      <c r="X9" s="98"/>
      <c r="Y9" s="98"/>
      <c r="Z9" s="98"/>
      <c r="AA9" s="98"/>
      <c r="AB9" s="98"/>
      <c r="AC9" s="98"/>
      <c r="AD9" s="98"/>
      <c r="AE9" s="99"/>
      <c r="AF9" s="98"/>
      <c r="AG9" s="98"/>
      <c r="AH9" s="99"/>
      <c r="AI9" s="98"/>
      <c r="AJ9" s="98"/>
      <c r="AK9" s="99"/>
      <c r="AL9" s="98"/>
      <c r="AM9" s="98"/>
      <c r="AN9" s="99"/>
      <c r="AO9" s="130"/>
      <c r="AP9" s="98"/>
      <c r="AQ9" s="439"/>
    </row>
    <row r="10" spans="1:43" x14ac:dyDescent="0.25">
      <c r="A10" s="295" t="s">
        <v>437</v>
      </c>
      <c r="B10" s="497">
        <v>0.3</v>
      </c>
      <c r="C10" s="77">
        <f>B10*C9</f>
        <v>1128.075</v>
      </c>
      <c r="D10" s="25" t="s">
        <v>704</v>
      </c>
      <c r="E10" s="34">
        <f>C10/4</f>
        <v>282.01875000000001</v>
      </c>
      <c r="F10" s="25" t="s">
        <v>200</v>
      </c>
      <c r="G10" s="338">
        <f>IF(G9=0,0,E10/G$9)</f>
        <v>35.252343750000001</v>
      </c>
      <c r="H10" s="339" t="s">
        <v>200</v>
      </c>
      <c r="I10" s="45">
        <v>3000</v>
      </c>
      <c r="J10" s="12">
        <v>1200</v>
      </c>
      <c r="K10" s="12">
        <v>1300</v>
      </c>
      <c r="L10" s="12">
        <v>16000</v>
      </c>
      <c r="M10" s="12">
        <v>5000</v>
      </c>
      <c r="N10" s="12">
        <v>1300</v>
      </c>
      <c r="O10" s="12">
        <v>400</v>
      </c>
      <c r="P10" s="12">
        <v>2.4</v>
      </c>
      <c r="Q10" s="12">
        <v>90000</v>
      </c>
      <c r="R10" s="12">
        <v>200</v>
      </c>
      <c r="S10" s="12">
        <v>15000</v>
      </c>
      <c r="T10" s="12">
        <v>120</v>
      </c>
      <c r="U10" s="40">
        <v>550000</v>
      </c>
      <c r="V10" s="12">
        <v>1000000</v>
      </c>
      <c r="W10" s="12">
        <v>900</v>
      </c>
      <c r="X10" s="12">
        <v>8000</v>
      </c>
      <c r="Y10" s="12">
        <v>420000</v>
      </c>
      <c r="Z10" s="12">
        <v>2300</v>
      </c>
      <c r="AA10" s="12">
        <v>700000</v>
      </c>
      <c r="AB10" s="12">
        <v>4700000</v>
      </c>
      <c r="AC10" s="12">
        <v>55</v>
      </c>
      <c r="AD10" s="12">
        <v>1500000</v>
      </c>
      <c r="AE10" s="40">
        <v>11000</v>
      </c>
      <c r="AF10" s="12">
        <v>3700</v>
      </c>
      <c r="AG10" s="12">
        <v>38</v>
      </c>
      <c r="AH10" s="40">
        <v>200</v>
      </c>
      <c r="AI10" s="12"/>
      <c r="AJ10" s="12"/>
      <c r="AK10" s="40"/>
      <c r="AL10" s="12"/>
      <c r="AM10" s="12"/>
      <c r="AN10" s="40"/>
      <c r="AO10" s="131"/>
      <c r="AP10" s="12"/>
      <c r="AQ10" s="440"/>
    </row>
    <row r="11" spans="1:43" x14ac:dyDescent="0.25">
      <c r="A11" s="295" t="s">
        <v>438</v>
      </c>
      <c r="B11" s="497">
        <v>0.5</v>
      </c>
      <c r="C11" s="77">
        <f>B11*C9</f>
        <v>1880.125</v>
      </c>
      <c r="D11" s="25" t="s">
        <v>704</v>
      </c>
      <c r="E11" s="34">
        <f>C11/4</f>
        <v>470.03125</v>
      </c>
      <c r="F11" s="25" t="s">
        <v>200</v>
      </c>
      <c r="G11" s="338">
        <f>IF(G9=0,0,E11/G$9)</f>
        <v>58.75390625</v>
      </c>
      <c r="H11" s="339" t="s">
        <v>200</v>
      </c>
      <c r="I11" s="100" t="s">
        <v>773</v>
      </c>
      <c r="J11" s="101"/>
      <c r="K11" s="101"/>
      <c r="L11" s="82"/>
      <c r="M11" s="82"/>
      <c r="N11" s="82"/>
      <c r="O11" s="82"/>
      <c r="P11" s="101" t="s">
        <v>459</v>
      </c>
      <c r="Q11" s="113" t="s">
        <v>460</v>
      </c>
      <c r="R11" s="82"/>
      <c r="S11" s="82"/>
      <c r="T11" s="82"/>
      <c r="U11" s="94"/>
      <c r="V11" s="82"/>
      <c r="W11" s="82"/>
      <c r="X11" s="82"/>
      <c r="Y11" s="82"/>
      <c r="Z11" s="82"/>
      <c r="AA11" s="82"/>
      <c r="AB11" s="82"/>
      <c r="AC11" s="82"/>
      <c r="AD11" s="82"/>
      <c r="AE11" s="94"/>
      <c r="AF11" s="82"/>
      <c r="AG11" s="82"/>
      <c r="AH11" s="94"/>
      <c r="AI11" s="82"/>
      <c r="AJ11" s="82"/>
      <c r="AK11" s="94"/>
      <c r="AL11" s="82"/>
      <c r="AM11" s="82"/>
      <c r="AN11" s="94"/>
      <c r="AO11" s="132"/>
      <c r="AP11" s="82"/>
      <c r="AQ11" s="441"/>
    </row>
    <row r="12" spans="1:43" x14ac:dyDescent="0.25">
      <c r="A12" s="299" t="s">
        <v>439</v>
      </c>
      <c r="B12" s="498">
        <v>0.2</v>
      </c>
      <c r="C12" s="78">
        <f>B12*C9</f>
        <v>752.05000000000007</v>
      </c>
      <c r="D12" s="42" t="s">
        <v>704</v>
      </c>
      <c r="E12" s="43">
        <f>C12/9</f>
        <v>83.561111111111117</v>
      </c>
      <c r="F12" s="42" t="s">
        <v>200</v>
      </c>
      <c r="G12" s="340">
        <f>IF(G9=0,0,E12/G$9)</f>
        <v>10.44513888888889</v>
      </c>
      <c r="H12" s="341" t="s">
        <v>200</v>
      </c>
      <c r="I12" s="46">
        <v>10000</v>
      </c>
      <c r="J12" s="44" t="s">
        <v>428</v>
      </c>
      <c r="K12" s="44" t="s">
        <v>428</v>
      </c>
      <c r="L12" s="44">
        <v>35000</v>
      </c>
      <c r="M12" s="44" t="s">
        <v>428</v>
      </c>
      <c r="N12" s="44">
        <v>100000</v>
      </c>
      <c r="O12" s="44">
        <v>1000</v>
      </c>
      <c r="P12" s="44" t="s">
        <v>428</v>
      </c>
      <c r="Q12" s="44">
        <v>2000000</v>
      </c>
      <c r="R12" s="44">
        <v>2000</v>
      </c>
      <c r="S12" s="44">
        <v>1000000</v>
      </c>
      <c r="T12" s="44" t="s">
        <v>428</v>
      </c>
      <c r="U12" s="105">
        <v>3500000</v>
      </c>
      <c r="V12" s="44">
        <v>2500000</v>
      </c>
      <c r="W12" s="44">
        <v>10000</v>
      </c>
      <c r="X12" s="44">
        <v>45000</v>
      </c>
      <c r="Y12" s="44">
        <v>770000</v>
      </c>
      <c r="Z12" s="44">
        <v>11000</v>
      </c>
      <c r="AA12" s="44">
        <v>4000000</v>
      </c>
      <c r="AB12" s="44" t="s">
        <v>428</v>
      </c>
      <c r="AC12" s="44">
        <v>400</v>
      </c>
      <c r="AD12" s="44">
        <v>2300000</v>
      </c>
      <c r="AE12" s="105">
        <v>40000</v>
      </c>
      <c r="AF12" s="44">
        <v>10000</v>
      </c>
      <c r="AG12" s="44">
        <v>200</v>
      </c>
      <c r="AH12" s="105">
        <v>400</v>
      </c>
      <c r="AI12" s="44"/>
      <c r="AJ12" s="44"/>
      <c r="AK12" s="105"/>
      <c r="AL12" s="44"/>
      <c r="AM12" s="44"/>
      <c r="AN12" s="105"/>
      <c r="AO12" s="133"/>
      <c r="AP12" s="44"/>
      <c r="AQ12" s="442"/>
    </row>
    <row r="13" spans="1:43" s="164" customFormat="1" ht="16.05" customHeight="1" x14ac:dyDescent="0.25">
      <c r="A13" s="300" t="s">
        <v>207</v>
      </c>
      <c r="B13" s="499" t="s">
        <v>193</v>
      </c>
      <c r="C13" s="36" t="str">
        <f>'Nutrition Table'!B5</f>
        <v>Quantity</v>
      </c>
      <c r="D13" s="36" t="str">
        <f>'Nutrition Table'!C5</f>
        <v>Unit</v>
      </c>
      <c r="E13" s="36" t="str">
        <f>'Nutrition Table'!D5</f>
        <v>Kcal</v>
      </c>
      <c r="F13" s="36" t="str">
        <f>'Nutrition Table'!E5</f>
        <v>Protein (g)</v>
      </c>
      <c r="G13" s="36" t="str">
        <f>'Nutrition Table'!F5</f>
        <v>Carbs (g)</v>
      </c>
      <c r="H13" s="37" t="str">
        <f>'Nutrition Table'!G5</f>
        <v>Fat (g)</v>
      </c>
      <c r="I13" s="102" t="str">
        <f>'Nutrition Table'!H5</f>
        <v>Vit A (IU)</v>
      </c>
      <c r="J13" s="103" t="str">
        <f>'Nutrition Table'!I5</f>
        <v>Vit B-1</v>
      </c>
      <c r="K13" s="103" t="str">
        <f>'Nutrition Table'!J5</f>
        <v>Vit B-2</v>
      </c>
      <c r="L13" s="103" t="str">
        <f>'Nutrition Table'!K5</f>
        <v>Vit B-3</v>
      </c>
      <c r="M13" s="103" t="str">
        <f>'Nutrition Table'!L5</f>
        <v>Vit B-5</v>
      </c>
      <c r="N13" s="103" t="str">
        <f>'Nutrition Table'!M5</f>
        <v>Vit B-6</v>
      </c>
      <c r="O13" s="103" t="str">
        <f>'Nutrition Table'!N5</f>
        <v>Vit B-9</v>
      </c>
      <c r="P13" s="103" t="str">
        <f>'Nutrition Table'!O5</f>
        <v>Vit B-12</v>
      </c>
      <c r="Q13" s="103" t="str">
        <f>'Nutrition Table'!P5</f>
        <v>Vit C</v>
      </c>
      <c r="R13" s="103" t="str">
        <f>'Nutrition Table'!Q5</f>
        <v>Vit D (IU)</v>
      </c>
      <c r="S13" s="103" t="str">
        <f>'Nutrition Table'!R5</f>
        <v>Vit E</v>
      </c>
      <c r="T13" s="103" t="str">
        <f>'Nutrition Table'!S5</f>
        <v>Vit K</v>
      </c>
      <c r="U13" s="104" t="str">
        <f>'Nutrition Table'!T5</f>
        <v>Choline</v>
      </c>
      <c r="V13" s="103" t="str">
        <f>'Nutrition Table'!U5</f>
        <v>Calcium</v>
      </c>
      <c r="W13" s="103" t="str">
        <f>'Nutrition Table'!V5</f>
        <v>Copper</v>
      </c>
      <c r="X13" s="103" t="str">
        <f>'Nutrition Table'!W5</f>
        <v>Iron</v>
      </c>
      <c r="Y13" s="103" t="str">
        <f>'Nutrition Table'!X5</f>
        <v>Magnesium</v>
      </c>
      <c r="Z13" s="103" t="str">
        <f>'Nutrition Table'!Y5</f>
        <v>Manganese</v>
      </c>
      <c r="AA13" s="103" t="str">
        <f>'Nutrition Table'!Z5</f>
        <v>Phosphorus</v>
      </c>
      <c r="AB13" s="103" t="str">
        <f>'Nutrition Table'!AA5</f>
        <v>Potassium</v>
      </c>
      <c r="AC13" s="103" t="str">
        <f>'Nutrition Table'!AB5</f>
        <v>Selenium</v>
      </c>
      <c r="AD13" s="103" t="str">
        <f>'Nutrition Table'!AC5</f>
        <v>Sodium</v>
      </c>
      <c r="AE13" s="104" t="str">
        <f>'Nutrition Table'!AD5</f>
        <v>Zinc</v>
      </c>
      <c r="AF13" s="103" t="str">
        <f>'Nutrition Table'!AE5</f>
        <v>Water (g)</v>
      </c>
      <c r="AG13" s="103" t="str">
        <f>'Nutrition Table'!AF5</f>
        <v>Fiber (g)</v>
      </c>
      <c r="AH13" s="104" t="str">
        <f>'Nutrition Table'!AG5</f>
        <v>Cholesterol (mg)</v>
      </c>
      <c r="AI13" s="103" t="str">
        <f>'Nutrition Table'!AH5</f>
        <v>Saturated fat (g)</v>
      </c>
      <c r="AJ13" s="103" t="str">
        <f>'Nutrition Table'!AI5</f>
        <v>MonoUns fat (g)</v>
      </c>
      <c r="AK13" s="104" t="str">
        <f>'Nutrition Table'!AJ5</f>
        <v>PolyUns fat (g)</v>
      </c>
      <c r="AL13" s="103" t="str">
        <f>'Nutrition Table'!AK5</f>
        <v>Sugars (g)</v>
      </c>
      <c r="AM13" s="160" t="str">
        <f>'Nutrition Table'!AL5</f>
        <v>Glycemic Index</v>
      </c>
      <c r="AN13" s="158" t="s">
        <v>690</v>
      </c>
      <c r="AO13" s="134" t="str">
        <f>'Nutrition Table'!AM5</f>
        <v>Comments</v>
      </c>
      <c r="AP13" s="103" t="str">
        <f>'Nutrition Table'!AN5</f>
        <v>Translation product name</v>
      </c>
      <c r="AQ13" s="443" t="str">
        <f>'Nutrition Table'!AO5</f>
        <v>Price</v>
      </c>
    </row>
    <row r="14" spans="1:43" s="164" customFormat="1" ht="16.05" customHeight="1" x14ac:dyDescent="0.25">
      <c r="A14" s="301" t="s">
        <v>465</v>
      </c>
      <c r="B14" s="500">
        <f>B10+B11+B12</f>
        <v>1</v>
      </c>
      <c r="C14" s="47"/>
      <c r="D14" s="47"/>
      <c r="E14" s="15">
        <f>E121</f>
        <v>3758.1000000000004</v>
      </c>
      <c r="F14" s="115">
        <f>F122</f>
        <v>0.31692829146682194</v>
      </c>
      <c r="G14" s="115">
        <f>G122</f>
        <v>0.53227767344775467</v>
      </c>
      <c r="H14" s="116">
        <f>H122</f>
        <v>0.15079403508542338</v>
      </c>
      <c r="I14" s="117">
        <f>I122</f>
        <v>0.90375196684617598</v>
      </c>
      <c r="J14" s="118">
        <f>J122</f>
        <v>1.5854442302151894</v>
      </c>
      <c r="K14" s="118">
        <f t="shared" ref="K14:T14" si="0">K122</f>
        <v>2.8128244337272994</v>
      </c>
      <c r="L14" s="118">
        <f t="shared" si="0"/>
        <v>1.7977403430622965</v>
      </c>
      <c r="M14" s="118">
        <f t="shared" si="0"/>
        <v>2.2878532012499169</v>
      </c>
      <c r="N14" s="118">
        <f t="shared" si="0"/>
        <v>2.3896222121074193</v>
      </c>
      <c r="O14" s="118">
        <f t="shared" si="0"/>
        <v>1.1777807326640517</v>
      </c>
      <c r="P14" s="118">
        <f t="shared" si="0"/>
        <v>4.9586685282450187</v>
      </c>
      <c r="Q14" s="118">
        <f t="shared" si="0"/>
        <v>1.8213180270224349</v>
      </c>
      <c r="R14" s="118">
        <f t="shared" si="0"/>
        <v>0.16621235290206768</v>
      </c>
      <c r="S14" s="118">
        <f t="shared" si="0"/>
        <v>0.67765884360525674</v>
      </c>
      <c r="T14" s="118">
        <f t="shared" si="0"/>
        <v>0.70554373601046028</v>
      </c>
      <c r="U14" s="119">
        <f>U122</f>
        <v>0.69752373814603719</v>
      </c>
      <c r="V14" s="118">
        <f>V122</f>
        <v>1.7927664384017019</v>
      </c>
      <c r="W14" s="118">
        <f>W122</f>
        <v>1.9033899932776335</v>
      </c>
      <c r="X14" s="118">
        <f t="shared" ref="X14:AD14" si="1">X122</f>
        <v>2.2380493318263412</v>
      </c>
      <c r="Y14" s="118">
        <f t="shared" si="1"/>
        <v>1.0775309392422616</v>
      </c>
      <c r="Z14" s="118">
        <f t="shared" si="1"/>
        <v>2.4354301142095665</v>
      </c>
      <c r="AA14" s="118">
        <f t="shared" si="1"/>
        <v>3.5556146532810318</v>
      </c>
      <c r="AB14" s="118">
        <f t="shared" si="1"/>
        <v>0.8891017035705242</v>
      </c>
      <c r="AC14" s="118">
        <f t="shared" si="1"/>
        <v>4.5874609400970687</v>
      </c>
      <c r="AD14" s="118">
        <f t="shared" si="1"/>
        <v>1.8232387031004145</v>
      </c>
      <c r="AE14" s="119">
        <f>AE122</f>
        <v>1.2571697964956392</v>
      </c>
      <c r="AF14" s="118">
        <f t="shared" ref="AF14:AK14" si="2">AF122</f>
        <v>0.76571425491045197</v>
      </c>
      <c r="AG14" s="118">
        <f t="shared" si="2"/>
        <v>0.55969822835127847</v>
      </c>
      <c r="AH14" s="119">
        <f t="shared" si="2"/>
        <v>2.104248387740177</v>
      </c>
      <c r="AI14" s="118">
        <f t="shared" si="2"/>
        <v>0.25296190392170087</v>
      </c>
      <c r="AJ14" s="118">
        <f t="shared" si="2"/>
        <v>0.52652826285135035</v>
      </c>
      <c r="AK14" s="119">
        <f t="shared" si="2"/>
        <v>0.22050983322694867</v>
      </c>
      <c r="AL14" s="118">
        <f>AL122</f>
        <v>0.3954446662667308</v>
      </c>
      <c r="AM14" s="161">
        <f>AM120</f>
        <v>51.569443750567942</v>
      </c>
      <c r="AN14" s="159">
        <f>AN120</f>
        <v>262.18720000000002</v>
      </c>
      <c r="AO14" s="135"/>
      <c r="AP14" s="118"/>
      <c r="AQ14" s="444">
        <f>SUM(AQ25,AQ38,AQ51,AQ64,AQ77,AQ90,AQ103,AQ116)</f>
        <v>0</v>
      </c>
    </row>
    <row r="15" spans="1:43" ht="16.05" customHeight="1" x14ac:dyDescent="0.25">
      <c r="A15" s="302" t="s">
        <v>931</v>
      </c>
      <c r="B15" s="501">
        <v>101</v>
      </c>
      <c r="C15" s="484">
        <v>100</v>
      </c>
      <c r="D15" s="38" t="str">
        <f>INDEX('Nutrition Table'!$A$5:$AN$277,$B15+1,'Nutrition Table'!C$4)</f>
        <v>gr</v>
      </c>
      <c r="E15" s="39">
        <f>($C15/INDEX('Nutrition Table'!$A$5:$AN$277,$B15+1,2))*(INDEX('Nutrition Table'!$A$5:$AN$277,$B15+1,'Nutrition Table'!D$4))</f>
        <v>143</v>
      </c>
      <c r="F15" s="12">
        <f>($C15/INDEX('Nutrition Table'!$A$5:$AN$277,$B15+1,2))*(INDEX('Nutrition Table'!$A$5:$AN$277,$B15+1,'Nutrition Table'!E$4))</f>
        <v>12.57</v>
      </c>
      <c r="G15" s="12">
        <f>($C15/INDEX('Nutrition Table'!$A$5:$AN$277,$B15+1,2))*(INDEX('Nutrition Table'!$A$5:$AN$277,$B15+1,'Nutrition Table'!F$4))</f>
        <v>0.78</v>
      </c>
      <c r="H15" s="16">
        <f>($C15/INDEX('Nutrition Table'!$A$5:$AN$277,$B15+1,2))*(INDEX('Nutrition Table'!$A$5:$AN$277,$B15+1,'Nutrition Table'!G$4))</f>
        <v>9.94</v>
      </c>
      <c r="I15" s="45">
        <f>($C15/INDEX('Nutrition Table'!$A$5:$AN$277,$B15+1,2))*(INDEX('Nutrition Table'!$A$5:$AN$277,$B15+1,'Nutrition Table'!H$4))</f>
        <v>487</v>
      </c>
      <c r="J15" s="12">
        <f>($C15/INDEX('Nutrition Table'!$A$5:$AN$277,$B15+1,2))*(INDEX('Nutrition Table'!$A$5:$AN$277,$B15+1,'Nutrition Table'!I$4))</f>
        <v>69</v>
      </c>
      <c r="K15" s="12">
        <f>($C15/INDEX('Nutrition Table'!$A$5:$AN$277,$B15+1,2))*(INDEX('Nutrition Table'!$A$5:$AN$277,$B15+1,'Nutrition Table'!J$4))</f>
        <v>478</v>
      </c>
      <c r="L15" s="12">
        <f>($C15/INDEX('Nutrition Table'!$A$5:$AN$277,$B15+1,2))*(INDEX('Nutrition Table'!$A$5:$AN$277,$B15+1,'Nutrition Table'!K$4))</f>
        <v>70</v>
      </c>
      <c r="M15" s="12">
        <f>($C15/INDEX('Nutrition Table'!$A$5:$AN$277,$B15+1,2))*(INDEX('Nutrition Table'!$A$5:$AN$277,$B15+1,'Nutrition Table'!L$4))</f>
        <v>1438</v>
      </c>
      <c r="N15" s="12">
        <f>($C15/INDEX('Nutrition Table'!$A$5:$AN$277,$B15+1,2))*(INDEX('Nutrition Table'!$A$5:$AN$277,$B15+1,'Nutrition Table'!M$4))</f>
        <v>143</v>
      </c>
      <c r="O15" s="12">
        <f>($C15/INDEX('Nutrition Table'!$A$5:$AN$277,$B15+1,2))*(INDEX('Nutrition Table'!$A$5:$AN$277,$B15+1,'Nutrition Table'!N$4))</f>
        <v>47</v>
      </c>
      <c r="P15" s="12">
        <f>($C15/INDEX('Nutrition Table'!$A$5:$AN$277,$B15+1,2))*(INDEX('Nutrition Table'!$A$5:$AN$277,$B15+1,'Nutrition Table'!O$4))</f>
        <v>1.29</v>
      </c>
      <c r="Q15" s="12">
        <f>($C15/INDEX('Nutrition Table'!$A$5:$AN$277,$B15+1,2))*(INDEX('Nutrition Table'!$A$5:$AN$277,$B15+1,'Nutrition Table'!P$4))</f>
        <v>0</v>
      </c>
      <c r="R15" s="12">
        <f>($C15/INDEX('Nutrition Table'!$A$5:$AN$277,$B15+1,2))*(INDEX('Nutrition Table'!$A$5:$AN$277,$B15+1,'Nutrition Table'!Q$4))</f>
        <v>50</v>
      </c>
      <c r="S15" s="12">
        <f>($C15/INDEX('Nutrition Table'!$A$5:$AN$277,$B15+1,2))*(INDEX('Nutrition Table'!$A$5:$AN$277,$B15+1,'Nutrition Table'!R$4))</f>
        <v>970</v>
      </c>
      <c r="T15" s="12">
        <f>($C15/INDEX('Nutrition Table'!$A$5:$AN$277,$B15+1,2))*(INDEX('Nutrition Table'!$A$5:$AN$277,$B15+1,'Nutrition Table'!S$4))</f>
        <v>0.3</v>
      </c>
      <c r="U15" s="40">
        <f>($C15/INDEX('Nutrition Table'!$A$5:$AN$277,$B15+1,2))*(INDEX('Nutrition Table'!$A$5:$AN$277,$B15+1,'Nutrition Table'!T$4))</f>
        <v>251100</v>
      </c>
      <c r="V15" s="12">
        <f>($C15/INDEX('Nutrition Table'!$A$5:$AN$277,$B15+1,2))*(INDEX('Nutrition Table'!$A$5:$AN$277,$B15+1,'Nutrition Table'!U$4))</f>
        <v>53000</v>
      </c>
      <c r="W15" s="12">
        <f>($C15/INDEX('Nutrition Table'!$A$5:$AN$277,$B15+1,2))*(INDEX('Nutrition Table'!$A$5:$AN$277,$B15+1,'Nutrition Table'!V$4))</f>
        <v>102</v>
      </c>
      <c r="X15" s="12">
        <f>($C15/INDEX('Nutrition Table'!$A$5:$AN$277,$B15+1,2))*(INDEX('Nutrition Table'!$A$5:$AN$277,$B15+1,'Nutrition Table'!W$4))</f>
        <v>1830</v>
      </c>
      <c r="Y15" s="12">
        <f>($C15/INDEX('Nutrition Table'!$A$5:$AN$277,$B15+1,2))*(INDEX('Nutrition Table'!$A$5:$AN$277,$B15+1,'Nutrition Table'!X$4))</f>
        <v>12000</v>
      </c>
      <c r="Z15" s="12">
        <f>($C15/INDEX('Nutrition Table'!$A$5:$AN$277,$B15+1,2))*(INDEX('Nutrition Table'!$A$5:$AN$277,$B15+1,'Nutrition Table'!Y$4))</f>
        <v>38</v>
      </c>
      <c r="AA15" s="12">
        <f>($C15/INDEX('Nutrition Table'!$A$5:$AN$277,$B15+1,2))*(INDEX('Nutrition Table'!$A$5:$AN$277,$B15+1,'Nutrition Table'!Z$4))</f>
        <v>191000</v>
      </c>
      <c r="AB15" s="12">
        <f>($C15/INDEX('Nutrition Table'!$A$5:$AN$277,$B15+1,2))*(INDEX('Nutrition Table'!$A$5:$AN$277,$B15+1,'Nutrition Table'!AA$4))</f>
        <v>134000</v>
      </c>
      <c r="AC15" s="12">
        <f>($C15/INDEX('Nutrition Table'!$A$5:$AN$277,$B15+1,2))*(INDEX('Nutrition Table'!$A$5:$AN$277,$B15+1,'Nutrition Table'!AB$4))</f>
        <v>31.7</v>
      </c>
      <c r="AD15" s="12">
        <f>($C15/INDEX('Nutrition Table'!$A$5:$AN$277,$B15+1,2))*(INDEX('Nutrition Table'!$A$5:$AN$277,$B15+1,'Nutrition Table'!AC$4))</f>
        <v>140000</v>
      </c>
      <c r="AE15" s="40">
        <f>($C15/INDEX('Nutrition Table'!$A$5:$AN$277,$B15+1,2))*(INDEX('Nutrition Table'!$A$5:$AN$277,$B15+1,'Nutrition Table'!AD$4))</f>
        <v>1110</v>
      </c>
      <c r="AF15" s="12">
        <f>($C15/INDEX('Nutrition Table'!$A$5:$AN$277,$B15+1,2))*(INDEX('Nutrition Table'!$A$5:$AN$277,$B15+1,'Nutrition Table'!AE$4))</f>
        <v>75.84</v>
      </c>
      <c r="AG15" s="12">
        <f>($C15/INDEX('Nutrition Table'!$A$5:$AN$277,$B15+1,2))*(INDEX('Nutrition Table'!$A$5:$AN$277,$B15+1,'Nutrition Table'!AF$4))</f>
        <v>0</v>
      </c>
      <c r="AH15" s="40">
        <f>($C15/INDEX('Nutrition Table'!$A$5:$AN$277,$B15+1,2))*(INDEX('Nutrition Table'!$A$5:$AN$277,$B15+1,'Nutrition Table'!AG$4))</f>
        <v>423</v>
      </c>
      <c r="AI15" s="12">
        <f>($C15/INDEX('Nutrition Table'!$A$5:$AN$277,$B15+1,2))*(INDEX('Nutrition Table'!$A$5:$AN$277,$B15+1,'Nutrition Table'!AH$4))</f>
        <v>3.1</v>
      </c>
      <c r="AJ15" s="12">
        <f>($C15/INDEX('Nutrition Table'!$A$5:$AN$277,$B15+1,2))*(INDEX('Nutrition Table'!$A$5:$AN$277,$B15+1,'Nutrition Table'!AI$4))</f>
        <v>3.8090000000000002</v>
      </c>
      <c r="AK15" s="40">
        <f>($C15/INDEX('Nutrition Table'!$A$5:$AN$277,$B15+1,2))*(INDEX('Nutrition Table'!$A$5:$AN$277,$B15+1,'Nutrition Table'!AJ$4))</f>
        <v>1.3640000000000001</v>
      </c>
      <c r="AL15" s="12">
        <f>($C15/INDEX('Nutrition Table'!$A$5:$AN$277,$B15+1,2))*(INDEX('Nutrition Table'!$A$5:$AN$277,$B15+1,'Nutrition Table'!AK$4))</f>
        <v>0.77</v>
      </c>
      <c r="AM15" s="12">
        <f>INDEX('Nutrition Table'!$A$5:$AN$277,$B15+1,'Nutrition Table'!AL$4)</f>
        <v>0</v>
      </c>
      <c r="AN15" s="40">
        <f>IF(AM15="-","-",AM15*G15/100)</f>
        <v>0</v>
      </c>
      <c r="AO15" s="131" t="str">
        <f>INDEX('Nutrition Table'!$A$5:$AN$277,$B15+1,'Nutrition Table'!AM$4)</f>
        <v>Cholesterol: 420 mg per 100 g</v>
      </c>
      <c r="AP15" s="12" t="str">
        <f>INDEX('Nutrition Table'!$A$5:$AN$277,$B15+1,'Nutrition Table'!AN$4)</f>
        <v>eieren</v>
      </c>
      <c r="AQ15" s="445">
        <f>($C15/INDEX('Nutrition Table'!$A$5:$AO$277,$B15+1,2))*(INDEX('Nutrition Table'!$A$5:$AO$277,$B15+1,'Nutrition Table'!AO$4))</f>
        <v>0</v>
      </c>
    </row>
    <row r="16" spans="1:43" ht="16.05" customHeight="1" x14ac:dyDescent="0.25">
      <c r="A16" s="532" t="s">
        <v>932</v>
      </c>
      <c r="B16" s="502">
        <v>39</v>
      </c>
      <c r="C16" s="485">
        <v>100</v>
      </c>
      <c r="D16" s="25" t="str">
        <f>INDEX('Nutrition Table'!$A$5:$AN$277,$B16+1,'Nutrition Table'!C$4)</f>
        <v>gr</v>
      </c>
      <c r="E16" s="12">
        <f>($C16/INDEX('Nutrition Table'!$A$5:$AN$277,$B16+1,2))*(INDEX('Nutrition Table'!$A$5:$AN$277,$B16+1,'Nutrition Table'!D$4))</f>
        <v>247</v>
      </c>
      <c r="F16" s="12">
        <f>($C16/INDEX('Nutrition Table'!$A$5:$AN$277,$B16+1,2))*(INDEX('Nutrition Table'!$A$5:$AN$277,$B16+1,'Nutrition Table'!E$4))</f>
        <v>12.95</v>
      </c>
      <c r="G16" s="12">
        <f>($C16/INDEX('Nutrition Table'!$A$5:$AN$277,$B16+1,2))*(INDEX('Nutrition Table'!$A$5:$AN$277,$B16+1,'Nutrition Table'!F$4))</f>
        <v>41.29</v>
      </c>
      <c r="H16" s="16">
        <f>($C16/INDEX('Nutrition Table'!$A$5:$AN$277,$B16+1,2))*(INDEX('Nutrition Table'!$A$5:$AN$277,$B16+1,'Nutrition Table'!G$4))</f>
        <v>3.35</v>
      </c>
      <c r="I16" s="45">
        <f>($C16/INDEX('Nutrition Table'!$A$5:$AN$277,$B16+1,2))*(INDEX('Nutrition Table'!$A$5:$AN$277,$B16+1,'Nutrition Table'!H$4))</f>
        <v>3</v>
      </c>
      <c r="J16" s="12">
        <f>($C16/INDEX('Nutrition Table'!$A$5:$AN$277,$B16+1,2))*(INDEX('Nutrition Table'!$A$5:$AN$277,$B16+1,'Nutrition Table'!I$4))</f>
        <v>353</v>
      </c>
      <c r="K16" s="12">
        <f>($C16/INDEX('Nutrition Table'!$A$5:$AN$277,$B16+1,2))*(INDEX('Nutrition Table'!$A$5:$AN$277,$B16+1,'Nutrition Table'!J$4))</f>
        <v>216</v>
      </c>
      <c r="L16" s="12">
        <f>($C16/INDEX('Nutrition Table'!$A$5:$AN$277,$B16+1,2))*(INDEX('Nutrition Table'!$A$5:$AN$277,$B16+1,'Nutrition Table'!K$4))</f>
        <v>4714</v>
      </c>
      <c r="M16" s="12">
        <f>($C16/INDEX('Nutrition Table'!$A$5:$AN$277,$B16+1,2))*(INDEX('Nutrition Table'!$A$5:$AN$277,$B16+1,'Nutrition Table'!L$4))</f>
        <v>686</v>
      </c>
      <c r="N16" s="12">
        <f>($C16/INDEX('Nutrition Table'!$A$5:$AN$277,$B16+1,2))*(INDEX('Nutrition Table'!$A$5:$AN$277,$B16+1,'Nutrition Table'!M$4))</f>
        <v>209</v>
      </c>
      <c r="O16" s="12">
        <f>($C16/INDEX('Nutrition Table'!$A$5:$AN$277,$B16+1,2))*(INDEX('Nutrition Table'!$A$5:$AN$277,$B16+1,'Nutrition Table'!N$4))</f>
        <v>50</v>
      </c>
      <c r="P16" s="12">
        <f>($C16/INDEX('Nutrition Table'!$A$5:$AN$277,$B16+1,2))*(INDEX('Nutrition Table'!$A$5:$AN$277,$B16+1,'Nutrition Table'!O$4))</f>
        <v>0</v>
      </c>
      <c r="Q16" s="12">
        <f>($C16/INDEX('Nutrition Table'!$A$5:$AN$277,$B16+1,2))*(INDEX('Nutrition Table'!$A$5:$AN$277,$B16+1,'Nutrition Table'!P$4))</f>
        <v>0</v>
      </c>
      <c r="R16" s="12">
        <f>($C16/INDEX('Nutrition Table'!$A$5:$AN$277,$B16+1,2))*(INDEX('Nutrition Table'!$A$5:$AN$277,$B16+1,'Nutrition Table'!Q$4))</f>
        <v>0</v>
      </c>
      <c r="S16" s="12">
        <f>($C16/INDEX('Nutrition Table'!$A$5:$AN$277,$B16+1,2))*(INDEX('Nutrition Table'!$A$5:$AN$277,$B16+1,'Nutrition Table'!R$4))</f>
        <v>550</v>
      </c>
      <c r="T16" s="12">
        <f>($C16/INDEX('Nutrition Table'!$A$5:$AN$277,$B16+1,2))*(INDEX('Nutrition Table'!$A$5:$AN$277,$B16+1,'Nutrition Table'!S$4))</f>
        <v>7.8</v>
      </c>
      <c r="U16" s="40">
        <f>($C16/INDEX('Nutrition Table'!$A$5:$AN$277,$B16+1,2))*(INDEX('Nutrition Table'!$A$5:$AN$277,$B16+1,'Nutrition Table'!T$4))</f>
        <v>26500</v>
      </c>
      <c r="V16" s="12">
        <f>($C16/INDEX('Nutrition Table'!$A$5:$AN$277,$B16+1,2))*(INDEX('Nutrition Table'!$A$5:$AN$277,$B16+1,'Nutrition Table'!U$4))</f>
        <v>107000</v>
      </c>
      <c r="W16" s="12">
        <f>($C16/INDEX('Nutrition Table'!$A$5:$AN$277,$B16+1,2))*(INDEX('Nutrition Table'!$A$5:$AN$277,$B16+1,'Nutrition Table'!V$4))</f>
        <v>377</v>
      </c>
      <c r="X16" s="12">
        <f>($C16/INDEX('Nutrition Table'!$A$5:$AN$277,$B16+1,2))*(INDEX('Nutrition Table'!$A$5:$AN$277,$B16+1,'Nutrition Table'!W$4))</f>
        <v>2430</v>
      </c>
      <c r="Y16" s="12">
        <f>($C16/INDEX('Nutrition Table'!$A$5:$AN$277,$B16+1,2))*(INDEX('Nutrition Table'!$A$5:$AN$277,$B16+1,'Nutrition Table'!X$4))</f>
        <v>82000</v>
      </c>
      <c r="Z16" s="12">
        <f>($C16/INDEX('Nutrition Table'!$A$5:$AN$277,$B16+1,2))*(INDEX('Nutrition Table'!$A$5:$AN$277,$B16+1,'Nutrition Table'!Y$4))</f>
        <v>2135</v>
      </c>
      <c r="AA16" s="12">
        <f>($C16/INDEX('Nutrition Table'!$A$5:$AN$277,$B16+1,2))*(INDEX('Nutrition Table'!$A$5:$AN$277,$B16+1,'Nutrition Table'!Z$4))</f>
        <v>202000</v>
      </c>
      <c r="AB16" s="12">
        <f>($C16/INDEX('Nutrition Table'!$A$5:$AN$277,$B16+1,2))*(INDEX('Nutrition Table'!$A$5:$AN$277,$B16+1,'Nutrition Table'!AA$4))</f>
        <v>248000</v>
      </c>
      <c r="AC16" s="12">
        <f>($C16/INDEX('Nutrition Table'!$A$5:$AN$277,$B16+1,2))*(INDEX('Nutrition Table'!$A$5:$AN$277,$B16+1,'Nutrition Table'!AB$4))</f>
        <v>40.299999999999997</v>
      </c>
      <c r="AD16" s="12">
        <f>($C16/INDEX('Nutrition Table'!$A$5:$AN$277,$B16+1,2))*(INDEX('Nutrition Table'!$A$5:$AN$277,$B16+1,'Nutrition Table'!AC$4))</f>
        <v>472000</v>
      </c>
      <c r="AE16" s="40">
        <f>($C16/INDEX('Nutrition Table'!$A$5:$AN$277,$B16+1,2))*(INDEX('Nutrition Table'!$A$5:$AN$277,$B16+1,'Nutrition Table'!AD$4))</f>
        <v>1800</v>
      </c>
      <c r="AF16" s="12">
        <f>($C16/INDEX('Nutrition Table'!$A$5:$AN$277,$B16+1,2))*(INDEX('Nutrition Table'!$A$5:$AN$277,$B16+1,'Nutrition Table'!AE$4))</f>
        <v>38.58</v>
      </c>
      <c r="AG16" s="12">
        <f>($C16/INDEX('Nutrition Table'!$A$5:$AN$277,$B16+1,2))*(INDEX('Nutrition Table'!$A$5:$AN$277,$B16+1,'Nutrition Table'!AF$4))</f>
        <v>6.8</v>
      </c>
      <c r="AH16" s="40">
        <f>($C16/INDEX('Nutrition Table'!$A$5:$AN$277,$B16+1,2))*(INDEX('Nutrition Table'!$A$5:$AN$277,$B16+1,'Nutrition Table'!AG$4))</f>
        <v>0</v>
      </c>
      <c r="AI16" s="12">
        <f>($C16/INDEX('Nutrition Table'!$A$5:$AN$277,$B16+1,2))*(INDEX('Nutrition Table'!$A$5:$AN$277,$B16+1,'Nutrition Table'!AH$4))</f>
        <v>0.747</v>
      </c>
      <c r="AJ16" s="12">
        <f>($C16/INDEX('Nutrition Table'!$A$5:$AN$277,$B16+1,2))*(INDEX('Nutrition Table'!$A$5:$AN$277,$B16+1,'Nutrition Table'!AI$4))</f>
        <v>1.597</v>
      </c>
      <c r="AK16" s="40">
        <f>($C16/INDEX('Nutrition Table'!$A$5:$AN$277,$B16+1,2))*(INDEX('Nutrition Table'!$A$5:$AN$277,$B16+1,'Nutrition Table'!AJ$4))</f>
        <v>0.6</v>
      </c>
      <c r="AL16" s="12">
        <f>($C16/INDEX('Nutrition Table'!$A$5:$AN$277,$B16+1,2))*(INDEX('Nutrition Table'!$A$5:$AN$277,$B16+1,'Nutrition Table'!AK$4))</f>
        <v>5.57</v>
      </c>
      <c r="AM16" s="12">
        <f>INDEX('Nutrition Table'!$A$5:$AN$277,$B16+1,'Nutrition Table'!AL$4)</f>
        <v>71</v>
      </c>
      <c r="AN16" s="40">
        <f t="shared" ref="AN16:AN22" si="3">IF(AM16="-","-",AM16*G16/100)</f>
        <v>29.315900000000003</v>
      </c>
      <c r="AO16" s="131">
        <f>INDEX('Nutrition Table'!$A$5:$AN$277,$B16+1,'Nutrition Table'!AM$4)</f>
        <v>0</v>
      </c>
      <c r="AP16" s="12" t="str">
        <f>INDEX('Nutrition Table'!$A$5:$AN$277,$B16+1,'Nutrition Table'!AN$4)</f>
        <v>brood, volkoren</v>
      </c>
      <c r="AQ16" s="445">
        <f>($C16/INDEX('Nutrition Table'!$A$5:$AO$277,$B16+1,2))*(INDEX('Nutrition Table'!$A$5:$AO$277,$B16+1,'Nutrition Table'!AO$4))</f>
        <v>0</v>
      </c>
    </row>
    <row r="17" spans="1:43" ht="16.05" customHeight="1" x14ac:dyDescent="0.25">
      <c r="A17" s="301"/>
      <c r="B17" s="502">
        <v>169</v>
      </c>
      <c r="C17" s="485">
        <v>200</v>
      </c>
      <c r="D17" s="25" t="str">
        <f>INDEX('Nutrition Table'!$A$5:$AN$277,$B17+1,'Nutrition Table'!C$4)</f>
        <v>gr</v>
      </c>
      <c r="E17" s="12">
        <f>($C17/INDEX('Nutrition Table'!$A$5:$AN$277,$B17+1,2))*(INDEX('Nutrition Table'!$A$5:$AN$277,$B17+1,'Nutrition Table'!D$4))</f>
        <v>94</v>
      </c>
      <c r="F17" s="12">
        <f>($C17/INDEX('Nutrition Table'!$A$5:$AN$277,$B17+1,2))*(INDEX('Nutrition Table'!$A$5:$AN$277,$B17+1,'Nutrition Table'!E$4))</f>
        <v>1.36</v>
      </c>
      <c r="G17" s="12">
        <f>($C17/INDEX('Nutrition Table'!$A$5:$AN$277,$B17+1,2))*(INDEX('Nutrition Table'!$A$5:$AN$277,$B17+1,'Nutrition Table'!F$4))</f>
        <v>22.02</v>
      </c>
      <c r="H17" s="16">
        <f>($C17/INDEX('Nutrition Table'!$A$5:$AN$277,$B17+1,2))*(INDEX('Nutrition Table'!$A$5:$AN$277,$B17+1,'Nutrition Table'!G$4))</f>
        <v>0.3</v>
      </c>
      <c r="I17" s="45">
        <f>($C17/INDEX('Nutrition Table'!$A$5:$AN$277,$B17+1,2))*(INDEX('Nutrition Table'!$A$5:$AN$277,$B17+1,'Nutrition Table'!H$4))</f>
        <v>350</v>
      </c>
      <c r="J17" s="12">
        <f>($C17/INDEX('Nutrition Table'!$A$5:$AN$277,$B17+1,2))*(INDEX('Nutrition Table'!$A$5:$AN$277,$B17+1,'Nutrition Table'!I$4))</f>
        <v>78</v>
      </c>
      <c r="K17" s="12">
        <f>($C17/INDEX('Nutrition Table'!$A$5:$AN$277,$B17+1,2))*(INDEX('Nutrition Table'!$A$5:$AN$277,$B17+1,'Nutrition Table'!J$4))</f>
        <v>42</v>
      </c>
      <c r="L17" s="12">
        <f>($C17/INDEX('Nutrition Table'!$A$5:$AN$277,$B17+1,2))*(INDEX('Nutrition Table'!$A$5:$AN$277,$B17+1,'Nutrition Table'!K$4))</f>
        <v>402</v>
      </c>
      <c r="M17" s="12">
        <f>($C17/INDEX('Nutrition Table'!$A$5:$AN$277,$B17+1,2))*(INDEX('Nutrition Table'!$A$5:$AN$277,$B17+1,'Nutrition Table'!L$4))</f>
        <v>360</v>
      </c>
      <c r="N17" s="12">
        <f>($C17/INDEX('Nutrition Table'!$A$5:$AN$277,$B17+1,2))*(INDEX('Nutrition Table'!$A$5:$AN$277,$B17+1,'Nutrition Table'!M$4))</f>
        <v>62</v>
      </c>
      <c r="O17" s="12">
        <f>($C17/INDEX('Nutrition Table'!$A$5:$AN$277,$B17+1,2))*(INDEX('Nutrition Table'!$A$5:$AN$277,$B17+1,'Nutrition Table'!N$4))</f>
        <v>48</v>
      </c>
      <c r="P17" s="12">
        <f>($C17/INDEX('Nutrition Table'!$A$5:$AN$277,$B17+1,2))*(INDEX('Nutrition Table'!$A$5:$AN$277,$B17+1,'Nutrition Table'!O$4))</f>
        <v>0</v>
      </c>
      <c r="Q17" s="12">
        <f>($C17/INDEX('Nutrition Table'!$A$5:$AN$277,$B17+1,2))*(INDEX('Nutrition Table'!$A$5:$AN$277,$B17+1,'Nutrition Table'!P$4))</f>
        <v>60200</v>
      </c>
      <c r="R17" s="12">
        <f>($C17/INDEX('Nutrition Table'!$A$5:$AN$277,$B17+1,2))*(INDEX('Nutrition Table'!$A$5:$AN$277,$B17+1,'Nutrition Table'!Q$4))</f>
        <v>0</v>
      </c>
      <c r="S17" s="12">
        <f>($C17/INDEX('Nutrition Table'!$A$5:$AN$277,$B17+1,2))*(INDEX('Nutrition Table'!$A$5:$AN$277,$B17+1,'Nutrition Table'!R$4))</f>
        <v>400</v>
      </c>
      <c r="T17" s="12">
        <f>($C17/INDEX('Nutrition Table'!$A$5:$AN$277,$B17+1,2))*(INDEX('Nutrition Table'!$A$5:$AN$277,$B17+1,'Nutrition Table'!S$4))</f>
        <v>0.2</v>
      </c>
      <c r="U17" s="40">
        <f>($C17/INDEX('Nutrition Table'!$A$5:$AN$277,$B17+1,2))*(INDEX('Nutrition Table'!$A$5:$AN$277,$B17+1,'Nutrition Table'!T$4))</f>
        <v>12400</v>
      </c>
      <c r="V17" s="12">
        <f>($C17/INDEX('Nutrition Table'!$A$5:$AN$277,$B17+1,2))*(INDEX('Nutrition Table'!$A$5:$AN$277,$B17+1,'Nutrition Table'!U$4))</f>
        <v>20000</v>
      </c>
      <c r="W17" s="12">
        <f>($C17/INDEX('Nutrition Table'!$A$5:$AN$277,$B17+1,2))*(INDEX('Nutrition Table'!$A$5:$AN$277,$B17+1,'Nutrition Table'!V$4))</f>
        <v>44</v>
      </c>
      <c r="X17" s="12">
        <f>($C17/INDEX('Nutrition Table'!$A$5:$AN$277,$B17+1,2))*(INDEX('Nutrition Table'!$A$5:$AN$277,$B17+1,'Nutrition Table'!W$4))</f>
        <v>200</v>
      </c>
      <c r="Y17" s="12">
        <f>($C17/INDEX('Nutrition Table'!$A$5:$AN$277,$B17+1,2))*(INDEX('Nutrition Table'!$A$5:$AN$277,$B17+1,'Nutrition Table'!X$4))</f>
        <v>20000</v>
      </c>
      <c r="Z17" s="12">
        <f>($C17/INDEX('Nutrition Table'!$A$5:$AN$277,$B17+1,2))*(INDEX('Nutrition Table'!$A$5:$AN$277,$B17+1,'Nutrition Table'!Y$4))</f>
        <v>42</v>
      </c>
      <c r="AA17" s="12">
        <f>($C17/INDEX('Nutrition Table'!$A$5:$AN$277,$B17+1,2))*(INDEX('Nutrition Table'!$A$5:$AN$277,$B17+1,'Nutrition Table'!Z$4))</f>
        <v>34000</v>
      </c>
      <c r="AB17" s="12">
        <f>($C17/INDEX('Nutrition Table'!$A$5:$AN$277,$B17+1,2))*(INDEX('Nutrition Table'!$A$5:$AN$277,$B17+1,'Nutrition Table'!AA$4))</f>
        <v>368000</v>
      </c>
      <c r="AC17" s="12">
        <f>($C17/INDEX('Nutrition Table'!$A$5:$AN$277,$B17+1,2))*(INDEX('Nutrition Table'!$A$5:$AN$277,$B17+1,'Nutrition Table'!AB$4))</f>
        <v>0.2</v>
      </c>
      <c r="AD17" s="12">
        <f>($C17/INDEX('Nutrition Table'!$A$5:$AN$277,$B17+1,2))*(INDEX('Nutrition Table'!$A$5:$AN$277,$B17+1,'Nutrition Table'!AC$4))</f>
        <v>8000</v>
      </c>
      <c r="AE17" s="40">
        <f>($C17/INDEX('Nutrition Table'!$A$5:$AN$277,$B17+1,2))*(INDEX('Nutrition Table'!$A$5:$AN$277,$B17+1,'Nutrition Table'!AD$4))</f>
        <v>80</v>
      </c>
      <c r="AF17" s="12">
        <f>($C17/INDEX('Nutrition Table'!$A$5:$AN$277,$B17+1,2))*(INDEX('Nutrition Table'!$A$5:$AN$277,$B17+1,'Nutrition Table'!AE$4))</f>
        <v>175.44</v>
      </c>
      <c r="AG17" s="12">
        <f>($C17/INDEX('Nutrition Table'!$A$5:$AN$277,$B17+1,2))*(INDEX('Nutrition Table'!$A$5:$AN$277,$B17+1,'Nutrition Table'!AF$4))</f>
        <v>0.6</v>
      </c>
      <c r="AH17" s="40">
        <f>($C17/INDEX('Nutrition Table'!$A$5:$AN$277,$B17+1,2))*(INDEX('Nutrition Table'!$A$5:$AN$277,$B17+1,'Nutrition Table'!AG$4))</f>
        <v>0</v>
      </c>
      <c r="AI17" s="12">
        <f>($C17/INDEX('Nutrition Table'!$A$5:$AN$277,$B17+1,2))*(INDEX('Nutrition Table'!$A$5:$AN$277,$B17+1,'Nutrition Table'!AH$4))</f>
        <v>3.5999999999999997E-2</v>
      </c>
      <c r="AJ17" s="12">
        <f>($C17/INDEX('Nutrition Table'!$A$5:$AN$277,$B17+1,2))*(INDEX('Nutrition Table'!$A$5:$AN$277,$B17+1,'Nutrition Table'!AI$4))</f>
        <v>0.05</v>
      </c>
      <c r="AK17" s="40">
        <f>($C17/INDEX('Nutrition Table'!$A$5:$AN$277,$B17+1,2))*(INDEX('Nutrition Table'!$A$5:$AN$277,$B17+1,'Nutrition Table'!AJ$4))</f>
        <v>6.8000000000000005E-2</v>
      </c>
      <c r="AL17" s="12">
        <f>($C17/INDEX('Nutrition Table'!$A$5:$AN$277,$B17+1,2))*(INDEX('Nutrition Table'!$A$5:$AN$277,$B17+1,'Nutrition Table'!AK$4))</f>
        <v>17.52</v>
      </c>
      <c r="AM17" s="12">
        <f>INDEX('Nutrition Table'!$A$5:$AN$277,$B17+1,'Nutrition Table'!AL$4)</f>
        <v>52</v>
      </c>
      <c r="AN17" s="40">
        <f t="shared" si="3"/>
        <v>11.4504</v>
      </c>
      <c r="AO17" s="131" t="str">
        <f>INDEX('Nutrition Table'!$A$5:$AN$277,$B17+1,'Nutrition Table'!AM$4)</f>
        <v>Great source of vitamin C</v>
      </c>
      <c r="AP17" s="12" t="str">
        <f>INDEX('Nutrition Table'!$A$5:$AN$277,$B17+1,'Nutrition Table'!AN$4)</f>
        <v>sinaasappelsap</v>
      </c>
      <c r="AQ17" s="445">
        <f>($C17/INDEX('Nutrition Table'!$A$5:$AO$277,$B17+1,2))*(INDEX('Nutrition Table'!$A$5:$AO$277,$B17+1,'Nutrition Table'!AO$4))</f>
        <v>0</v>
      </c>
    </row>
    <row r="18" spans="1:43" ht="16.05" customHeight="1" x14ac:dyDescent="0.25">
      <c r="A18" s="301"/>
      <c r="B18" s="502">
        <v>49</v>
      </c>
      <c r="C18" s="485">
        <v>5</v>
      </c>
      <c r="D18" s="25" t="str">
        <f>INDEX('Nutrition Table'!$A$5:$AN$277,$B18+1,'Nutrition Table'!C$4)</f>
        <v>gr</v>
      </c>
      <c r="E18" s="12">
        <f>($C18/INDEX('Nutrition Table'!$A$5:$AN$277,$B18+1,2))*(INDEX('Nutrition Table'!$A$5:$AN$277,$B18+1,'Nutrition Table'!D$4))</f>
        <v>44.2</v>
      </c>
      <c r="F18" s="12">
        <f>($C18/INDEX('Nutrition Table'!$A$5:$AN$277,$B18+1,2))*(INDEX('Nutrition Table'!$A$5:$AN$277,$B18+1,'Nutrition Table'!E$4))</f>
        <v>0</v>
      </c>
      <c r="G18" s="12">
        <f>($C18/INDEX('Nutrition Table'!$A$5:$AN$277,$B18+1,2))*(INDEX('Nutrition Table'!$A$5:$AN$277,$B18+1,'Nutrition Table'!F$4))</f>
        <v>0</v>
      </c>
      <c r="H18" s="16">
        <f>($C18/INDEX('Nutrition Table'!$A$5:$AN$277,$B18+1,2))*(INDEX('Nutrition Table'!$A$5:$AN$277,$B18+1,'Nutrition Table'!G$4))</f>
        <v>5</v>
      </c>
      <c r="I18" s="45">
        <f>($C18/INDEX('Nutrition Table'!$A$5:$AN$277,$B18+1,2))*(INDEX('Nutrition Table'!$A$5:$AN$277,$B18+1,'Nutrition Table'!H$4))</f>
        <v>0</v>
      </c>
      <c r="J18" s="12">
        <f>($C18/INDEX('Nutrition Table'!$A$5:$AN$277,$B18+1,2))*(INDEX('Nutrition Table'!$A$5:$AN$277,$B18+1,'Nutrition Table'!I$4))</f>
        <v>0</v>
      </c>
      <c r="K18" s="12">
        <f>($C18/INDEX('Nutrition Table'!$A$5:$AN$277,$B18+1,2))*(INDEX('Nutrition Table'!$A$5:$AN$277,$B18+1,'Nutrition Table'!J$4))</f>
        <v>0</v>
      </c>
      <c r="L18" s="12">
        <f>($C18/INDEX('Nutrition Table'!$A$5:$AN$277,$B18+1,2))*(INDEX('Nutrition Table'!$A$5:$AN$277,$B18+1,'Nutrition Table'!K$4))</f>
        <v>0</v>
      </c>
      <c r="M18" s="12">
        <f>($C18/INDEX('Nutrition Table'!$A$5:$AN$277,$B18+1,2))*(INDEX('Nutrition Table'!$A$5:$AN$277,$B18+1,'Nutrition Table'!L$4))</f>
        <v>0</v>
      </c>
      <c r="N18" s="12">
        <f>($C18/INDEX('Nutrition Table'!$A$5:$AN$277,$B18+1,2))*(INDEX('Nutrition Table'!$A$5:$AN$277,$B18+1,'Nutrition Table'!M$4))</f>
        <v>0</v>
      </c>
      <c r="O18" s="12">
        <f>($C18/INDEX('Nutrition Table'!$A$5:$AN$277,$B18+1,2))*(INDEX('Nutrition Table'!$A$5:$AN$277,$B18+1,'Nutrition Table'!N$4))</f>
        <v>0</v>
      </c>
      <c r="P18" s="12">
        <f>($C18/INDEX('Nutrition Table'!$A$5:$AN$277,$B18+1,2))*(INDEX('Nutrition Table'!$A$5:$AN$277,$B18+1,'Nutrition Table'!O$4))</f>
        <v>0</v>
      </c>
      <c r="Q18" s="12">
        <f>($C18/INDEX('Nutrition Table'!$A$5:$AN$277,$B18+1,2))*(INDEX('Nutrition Table'!$A$5:$AN$277,$B18+1,'Nutrition Table'!P$4))</f>
        <v>0</v>
      </c>
      <c r="R18" s="12">
        <f>($C18/INDEX('Nutrition Table'!$A$5:$AN$277,$B18+1,2))*(INDEX('Nutrition Table'!$A$5:$AN$277,$B18+1,'Nutrition Table'!Q$4))</f>
        <v>0</v>
      </c>
      <c r="S18" s="12">
        <f>($C18/INDEX('Nutrition Table'!$A$5:$AN$277,$B18+1,2))*(INDEX('Nutrition Table'!$A$5:$AN$277,$B18+1,'Nutrition Table'!R$4))</f>
        <v>873</v>
      </c>
      <c r="T18" s="12">
        <f>($C18/INDEX('Nutrition Table'!$A$5:$AN$277,$B18+1,2))*(INDEX('Nutrition Table'!$A$5:$AN$277,$B18+1,'Nutrition Table'!S$4))</f>
        <v>3.5649999999999999</v>
      </c>
      <c r="U18" s="40">
        <f>($C18/INDEX('Nutrition Table'!$A$5:$AN$277,$B18+1,2))*(INDEX('Nutrition Table'!$A$5:$AN$277,$B18+1,'Nutrition Table'!T$4))</f>
        <v>10</v>
      </c>
      <c r="V18" s="12">
        <f>($C18/INDEX('Nutrition Table'!$A$5:$AN$277,$B18+1,2))*(INDEX('Nutrition Table'!$A$5:$AN$277,$B18+1,'Nutrition Table'!U$4))</f>
        <v>0</v>
      </c>
      <c r="W18" s="12">
        <f>($C18/INDEX('Nutrition Table'!$A$5:$AN$277,$B18+1,2))*(INDEX('Nutrition Table'!$A$5:$AN$277,$B18+1,'Nutrition Table'!V$4))</f>
        <v>0</v>
      </c>
      <c r="X18" s="12">
        <f>($C18/INDEX('Nutrition Table'!$A$5:$AN$277,$B18+1,2))*(INDEX('Nutrition Table'!$A$5:$AN$277,$B18+1,'Nutrition Table'!W$4))</f>
        <v>0</v>
      </c>
      <c r="Y18" s="12">
        <f>($C18/INDEX('Nutrition Table'!$A$5:$AN$277,$B18+1,2))*(INDEX('Nutrition Table'!$A$5:$AN$277,$B18+1,'Nutrition Table'!X$4))</f>
        <v>0</v>
      </c>
      <c r="Z18" s="12">
        <f>($C18/INDEX('Nutrition Table'!$A$5:$AN$277,$B18+1,2))*(INDEX('Nutrition Table'!$A$5:$AN$277,$B18+1,'Nutrition Table'!Y$4))</f>
        <v>0</v>
      </c>
      <c r="AA18" s="12">
        <f>($C18/INDEX('Nutrition Table'!$A$5:$AN$277,$B18+1,2))*(INDEX('Nutrition Table'!$A$5:$AN$277,$B18+1,'Nutrition Table'!Z$4))</f>
        <v>0</v>
      </c>
      <c r="AB18" s="12">
        <f>($C18/INDEX('Nutrition Table'!$A$5:$AN$277,$B18+1,2))*(INDEX('Nutrition Table'!$A$5:$AN$277,$B18+1,'Nutrition Table'!AA$4))</f>
        <v>0</v>
      </c>
      <c r="AC18" s="12">
        <f>($C18/INDEX('Nutrition Table'!$A$5:$AN$277,$B18+1,2))*(INDEX('Nutrition Table'!$A$5:$AN$277,$B18+1,'Nutrition Table'!AB$4))</f>
        <v>0</v>
      </c>
      <c r="AD18" s="12">
        <f>($C18/INDEX('Nutrition Table'!$A$5:$AN$277,$B18+1,2))*(INDEX('Nutrition Table'!$A$5:$AN$277,$B18+1,'Nutrition Table'!AC$4))</f>
        <v>0</v>
      </c>
      <c r="AE18" s="40">
        <f>($C18/INDEX('Nutrition Table'!$A$5:$AN$277,$B18+1,2))*(INDEX('Nutrition Table'!$A$5:$AN$277,$B18+1,'Nutrition Table'!AD$4))</f>
        <v>0</v>
      </c>
      <c r="AF18" s="12">
        <f>($C18/INDEX('Nutrition Table'!$A$5:$AN$277,$B18+1,2))*(INDEX('Nutrition Table'!$A$5:$AN$277,$B18+1,'Nutrition Table'!AE$4))</f>
        <v>0</v>
      </c>
      <c r="AG18" s="12">
        <f>($C18/INDEX('Nutrition Table'!$A$5:$AN$277,$B18+1,2))*(INDEX('Nutrition Table'!$A$5:$AN$277,$B18+1,'Nutrition Table'!AF$4))</f>
        <v>0</v>
      </c>
      <c r="AH18" s="40">
        <f>($C18/INDEX('Nutrition Table'!$A$5:$AN$277,$B18+1,2))*(INDEX('Nutrition Table'!$A$5:$AN$277,$B18+1,'Nutrition Table'!AG$4))</f>
        <v>0</v>
      </c>
      <c r="AI18" s="12">
        <f>($C18/INDEX('Nutrition Table'!$A$5:$AN$277,$B18+1,2))*(INDEX('Nutrition Table'!$A$5:$AN$277,$B18+1,'Nutrition Table'!AH$4))</f>
        <v>0.36825000000000002</v>
      </c>
      <c r="AJ18" s="12">
        <f>($C18/INDEX('Nutrition Table'!$A$5:$AN$277,$B18+1,2))*(INDEX('Nutrition Table'!$A$5:$AN$277,$B18+1,'Nutrition Table'!AI$4))</f>
        <v>3.1638000000000002</v>
      </c>
      <c r="AK18" s="40">
        <f>($C18/INDEX('Nutrition Table'!$A$5:$AN$277,$B18+1,2))*(INDEX('Nutrition Table'!$A$5:$AN$277,$B18+1,'Nutrition Table'!AJ$4))</f>
        <v>1.4071</v>
      </c>
      <c r="AL18" s="12">
        <f>($C18/INDEX('Nutrition Table'!$A$5:$AN$277,$B18+1,2))*(INDEX('Nutrition Table'!$A$5:$AN$277,$B18+1,'Nutrition Table'!AK$4))</f>
        <v>0</v>
      </c>
      <c r="AM18" s="12">
        <f>INDEX('Nutrition Table'!$A$5:$AN$277,$B18+1,'Nutrition Table'!AL$4)</f>
        <v>0</v>
      </c>
      <c r="AN18" s="40">
        <f t="shared" si="3"/>
        <v>0</v>
      </c>
      <c r="AO18" s="131">
        <f>INDEX('Nutrition Table'!$A$5:$AN$277,$B18+1,'Nutrition Table'!AM$4)</f>
        <v>0</v>
      </c>
      <c r="AP18" s="12" t="str">
        <f>INDEX('Nutrition Table'!$A$5:$AN$277,$B18+1,'Nutrition Table'!AN$4)</f>
        <v>koolzaadolie</v>
      </c>
      <c r="AQ18" s="445">
        <f>($C18/INDEX('Nutrition Table'!$A$5:$AO$277,$B18+1,2))*(INDEX('Nutrition Table'!$A$5:$AO$277,$B18+1,'Nutrition Table'!AO$4))</f>
        <v>0</v>
      </c>
    </row>
    <row r="19" spans="1:43" ht="16.05" customHeight="1" x14ac:dyDescent="0.25">
      <c r="A19" s="301"/>
      <c r="B19" s="502">
        <v>260</v>
      </c>
      <c r="C19" s="485">
        <v>300</v>
      </c>
      <c r="D19" s="25" t="str">
        <f>INDEX('Nutrition Table'!$A$5:$AN$277,$B19+1,'Nutrition Table'!C$4)</f>
        <v>gr</v>
      </c>
      <c r="E19" s="12">
        <f>($C19/INDEX('Nutrition Table'!$A$5:$AN$277,$B19+1,2))*(INDEX('Nutrition Table'!$A$5:$AN$277,$B19+1,'Nutrition Table'!D$4))</f>
        <v>0</v>
      </c>
      <c r="F19" s="12">
        <f>($C19/INDEX('Nutrition Table'!$A$5:$AN$277,$B19+1,2))*(INDEX('Nutrition Table'!$A$5:$AN$277,$B19+1,'Nutrition Table'!E$4))</f>
        <v>0</v>
      </c>
      <c r="G19" s="12">
        <f>($C19/INDEX('Nutrition Table'!$A$5:$AN$277,$B19+1,2))*(INDEX('Nutrition Table'!$A$5:$AN$277,$B19+1,'Nutrition Table'!F$4))</f>
        <v>0</v>
      </c>
      <c r="H19" s="16">
        <f>($C19/INDEX('Nutrition Table'!$A$5:$AN$277,$B19+1,2))*(INDEX('Nutrition Table'!$A$5:$AN$277,$B19+1,'Nutrition Table'!G$4))</f>
        <v>0</v>
      </c>
      <c r="I19" s="45">
        <f>($C19/INDEX('Nutrition Table'!$A$5:$AN$277,$B19+1,2))*(INDEX('Nutrition Table'!$A$5:$AN$277,$B19+1,'Nutrition Table'!H$4))</f>
        <v>0</v>
      </c>
      <c r="J19" s="12">
        <f>($C19/INDEX('Nutrition Table'!$A$5:$AN$277,$B19+1,2))*(INDEX('Nutrition Table'!$A$5:$AN$277,$B19+1,'Nutrition Table'!I$4))</f>
        <v>0</v>
      </c>
      <c r="K19" s="12">
        <f>($C19/INDEX('Nutrition Table'!$A$5:$AN$277,$B19+1,2))*(INDEX('Nutrition Table'!$A$5:$AN$277,$B19+1,'Nutrition Table'!J$4))</f>
        <v>0</v>
      </c>
      <c r="L19" s="12">
        <f>($C19/INDEX('Nutrition Table'!$A$5:$AN$277,$B19+1,2))*(INDEX('Nutrition Table'!$A$5:$AN$277,$B19+1,'Nutrition Table'!K$4))</f>
        <v>0</v>
      </c>
      <c r="M19" s="12">
        <f>($C19/INDEX('Nutrition Table'!$A$5:$AN$277,$B19+1,2))*(INDEX('Nutrition Table'!$A$5:$AN$277,$B19+1,'Nutrition Table'!L$4))</f>
        <v>0</v>
      </c>
      <c r="N19" s="12">
        <f>($C19/INDEX('Nutrition Table'!$A$5:$AN$277,$B19+1,2))*(INDEX('Nutrition Table'!$A$5:$AN$277,$B19+1,'Nutrition Table'!M$4))</f>
        <v>0</v>
      </c>
      <c r="O19" s="12">
        <f>($C19/INDEX('Nutrition Table'!$A$5:$AN$277,$B19+1,2))*(INDEX('Nutrition Table'!$A$5:$AN$277,$B19+1,'Nutrition Table'!N$4))</f>
        <v>0</v>
      </c>
      <c r="P19" s="12">
        <f>($C19/INDEX('Nutrition Table'!$A$5:$AN$277,$B19+1,2))*(INDEX('Nutrition Table'!$A$5:$AN$277,$B19+1,'Nutrition Table'!O$4))</f>
        <v>0</v>
      </c>
      <c r="Q19" s="12">
        <f>($C19/INDEX('Nutrition Table'!$A$5:$AN$277,$B19+1,2))*(INDEX('Nutrition Table'!$A$5:$AN$277,$B19+1,'Nutrition Table'!P$4))</f>
        <v>0</v>
      </c>
      <c r="R19" s="12">
        <f>($C19/INDEX('Nutrition Table'!$A$5:$AN$277,$B19+1,2))*(INDEX('Nutrition Table'!$A$5:$AN$277,$B19+1,'Nutrition Table'!Q$4))</f>
        <v>0</v>
      </c>
      <c r="S19" s="12">
        <f>($C19/INDEX('Nutrition Table'!$A$5:$AN$277,$B19+1,2))*(INDEX('Nutrition Table'!$A$5:$AN$277,$B19+1,'Nutrition Table'!R$4))</f>
        <v>0</v>
      </c>
      <c r="T19" s="12">
        <f>($C19/INDEX('Nutrition Table'!$A$5:$AN$277,$B19+1,2))*(INDEX('Nutrition Table'!$A$5:$AN$277,$B19+1,'Nutrition Table'!S$4))</f>
        <v>0</v>
      </c>
      <c r="U19" s="40">
        <f>($C19/INDEX('Nutrition Table'!$A$5:$AN$277,$B19+1,2))*(INDEX('Nutrition Table'!$A$5:$AN$277,$B19+1,'Nutrition Table'!T$4))</f>
        <v>0</v>
      </c>
      <c r="V19" s="12">
        <f>($C19/INDEX('Nutrition Table'!$A$5:$AN$277,$B19+1,2))*(INDEX('Nutrition Table'!$A$5:$AN$277,$B19+1,'Nutrition Table'!U$4))</f>
        <v>0</v>
      </c>
      <c r="W19" s="12">
        <f>($C19/INDEX('Nutrition Table'!$A$5:$AN$277,$B19+1,2))*(INDEX('Nutrition Table'!$A$5:$AN$277,$B19+1,'Nutrition Table'!V$4))</f>
        <v>0</v>
      </c>
      <c r="X19" s="12">
        <f>($C19/INDEX('Nutrition Table'!$A$5:$AN$277,$B19+1,2))*(INDEX('Nutrition Table'!$A$5:$AN$277,$B19+1,'Nutrition Table'!W$4))</f>
        <v>0</v>
      </c>
      <c r="Y19" s="12">
        <f>($C19/INDEX('Nutrition Table'!$A$5:$AN$277,$B19+1,2))*(INDEX('Nutrition Table'!$A$5:$AN$277,$B19+1,'Nutrition Table'!X$4))</f>
        <v>0</v>
      </c>
      <c r="Z19" s="12">
        <f>($C19/INDEX('Nutrition Table'!$A$5:$AN$277,$B19+1,2))*(INDEX('Nutrition Table'!$A$5:$AN$277,$B19+1,'Nutrition Table'!Y$4))</f>
        <v>0</v>
      </c>
      <c r="AA19" s="12">
        <f>($C19/INDEX('Nutrition Table'!$A$5:$AN$277,$B19+1,2))*(INDEX('Nutrition Table'!$A$5:$AN$277,$B19+1,'Nutrition Table'!Z$4))</f>
        <v>0</v>
      </c>
      <c r="AB19" s="12">
        <f>($C19/INDEX('Nutrition Table'!$A$5:$AN$277,$B19+1,2))*(INDEX('Nutrition Table'!$A$5:$AN$277,$B19+1,'Nutrition Table'!AA$4))</f>
        <v>0</v>
      </c>
      <c r="AC19" s="12">
        <f>($C19/INDEX('Nutrition Table'!$A$5:$AN$277,$B19+1,2))*(INDEX('Nutrition Table'!$A$5:$AN$277,$B19+1,'Nutrition Table'!AB$4))</f>
        <v>0</v>
      </c>
      <c r="AD19" s="12">
        <f>($C19/INDEX('Nutrition Table'!$A$5:$AN$277,$B19+1,2))*(INDEX('Nutrition Table'!$A$5:$AN$277,$B19+1,'Nutrition Table'!AC$4))</f>
        <v>0</v>
      </c>
      <c r="AE19" s="40">
        <f>($C19/INDEX('Nutrition Table'!$A$5:$AN$277,$B19+1,2))*(INDEX('Nutrition Table'!$A$5:$AN$277,$B19+1,'Nutrition Table'!AD$4))</f>
        <v>0</v>
      </c>
      <c r="AF19" s="12">
        <f>($C19/INDEX('Nutrition Table'!$A$5:$AN$277,$B19+1,2))*(INDEX('Nutrition Table'!$A$5:$AN$277,$B19+1,'Nutrition Table'!AE$4))</f>
        <v>300</v>
      </c>
      <c r="AG19" s="12">
        <f>($C19/INDEX('Nutrition Table'!$A$5:$AN$277,$B19+1,2))*(INDEX('Nutrition Table'!$A$5:$AN$277,$B19+1,'Nutrition Table'!AF$4))</f>
        <v>0</v>
      </c>
      <c r="AH19" s="40">
        <f>($C19/INDEX('Nutrition Table'!$A$5:$AN$277,$B19+1,2))*(INDEX('Nutrition Table'!$A$5:$AN$277,$B19+1,'Nutrition Table'!AG$4))</f>
        <v>0</v>
      </c>
      <c r="AI19" s="12">
        <f>($C19/INDEX('Nutrition Table'!$A$5:$AN$277,$B19+1,2))*(INDEX('Nutrition Table'!$A$5:$AN$277,$B19+1,'Nutrition Table'!AH$4))</f>
        <v>0</v>
      </c>
      <c r="AJ19" s="12">
        <f>($C19/INDEX('Nutrition Table'!$A$5:$AN$277,$B19+1,2))*(INDEX('Nutrition Table'!$A$5:$AN$277,$B19+1,'Nutrition Table'!AI$4))</f>
        <v>0</v>
      </c>
      <c r="AK19" s="40">
        <f>($C19/INDEX('Nutrition Table'!$A$5:$AN$277,$B19+1,2))*(INDEX('Nutrition Table'!$A$5:$AN$277,$B19+1,'Nutrition Table'!AJ$4))</f>
        <v>0</v>
      </c>
      <c r="AL19" s="12">
        <f>($C19/INDEX('Nutrition Table'!$A$5:$AN$277,$B19+1,2))*(INDEX('Nutrition Table'!$A$5:$AN$277,$B19+1,'Nutrition Table'!AK$4))</f>
        <v>0</v>
      </c>
      <c r="AM19" s="12">
        <f>INDEX('Nutrition Table'!$A$5:$AN$277,$B19+1,'Nutrition Table'!AL$4)</f>
        <v>0</v>
      </c>
      <c r="AN19" s="40">
        <f t="shared" si="3"/>
        <v>0</v>
      </c>
      <c r="AO19" s="131" t="str">
        <f>INDEX('Nutrition Table'!$A$5:$AN$277,$B19+1,'Nutrition Table'!AM$4)</f>
        <v>Drink at least 2 to 3 liter water per day.</v>
      </c>
      <c r="AP19" s="12" t="str">
        <f>INDEX('Nutrition Table'!$A$5:$AN$277,$B19+1,'Nutrition Table'!AN$4)</f>
        <v>water</v>
      </c>
      <c r="AQ19" s="445">
        <f>($C19/INDEX('Nutrition Table'!$A$5:$AO$277,$B19+1,2))*(INDEX('Nutrition Table'!$A$5:$AO$277,$B19+1,'Nutrition Table'!AO$4))</f>
        <v>0</v>
      </c>
    </row>
    <row r="20" spans="1:43" ht="16.05" customHeight="1" x14ac:dyDescent="0.25">
      <c r="A20" s="301"/>
      <c r="B20" s="502">
        <v>1</v>
      </c>
      <c r="C20" s="485">
        <v>0</v>
      </c>
      <c r="D20" s="25" t="str">
        <f>INDEX('Nutrition Table'!$A$5:$AN$277,$B20+1,'Nutrition Table'!C$4)</f>
        <v>-</v>
      </c>
      <c r="E20" s="12">
        <f>($C20/INDEX('Nutrition Table'!$A$5:$AN$277,$B20+1,2))*(INDEX('Nutrition Table'!$A$5:$AN$277,$B20+1,'Nutrition Table'!D$4))</f>
        <v>0</v>
      </c>
      <c r="F20" s="12">
        <f>($C20/INDEX('Nutrition Table'!$A$5:$AN$277,$B20+1,2))*(INDEX('Nutrition Table'!$A$5:$AN$277,$B20+1,'Nutrition Table'!E$4))</f>
        <v>0</v>
      </c>
      <c r="G20" s="12">
        <f>($C20/INDEX('Nutrition Table'!$A$5:$AN$277,$B20+1,2))*(INDEX('Nutrition Table'!$A$5:$AN$277,$B20+1,'Nutrition Table'!F$4))</f>
        <v>0</v>
      </c>
      <c r="H20" s="16">
        <f>($C20/INDEX('Nutrition Table'!$A$5:$AN$277,$B20+1,2))*(INDEX('Nutrition Table'!$A$5:$AN$277,$B20+1,'Nutrition Table'!G$4))</f>
        <v>0</v>
      </c>
      <c r="I20" s="45">
        <f>($C20/INDEX('Nutrition Table'!$A$5:$AN$277,$B20+1,2))*(INDEX('Nutrition Table'!$A$5:$AN$277,$B20+1,'Nutrition Table'!H$4))</f>
        <v>0</v>
      </c>
      <c r="J20" s="12">
        <f>($C20/INDEX('Nutrition Table'!$A$5:$AN$277,$B20+1,2))*(INDEX('Nutrition Table'!$A$5:$AN$277,$B20+1,'Nutrition Table'!I$4))</f>
        <v>0</v>
      </c>
      <c r="K20" s="12">
        <f>($C20/INDEX('Nutrition Table'!$A$5:$AN$277,$B20+1,2))*(INDEX('Nutrition Table'!$A$5:$AN$277,$B20+1,'Nutrition Table'!J$4))</f>
        <v>0</v>
      </c>
      <c r="L20" s="12">
        <f>($C20/INDEX('Nutrition Table'!$A$5:$AN$277,$B20+1,2))*(INDEX('Nutrition Table'!$A$5:$AN$277,$B20+1,'Nutrition Table'!K$4))</f>
        <v>0</v>
      </c>
      <c r="M20" s="12">
        <f>($C20/INDEX('Nutrition Table'!$A$5:$AN$277,$B20+1,2))*(INDEX('Nutrition Table'!$A$5:$AN$277,$B20+1,'Nutrition Table'!L$4))</f>
        <v>0</v>
      </c>
      <c r="N20" s="12">
        <f>($C20/INDEX('Nutrition Table'!$A$5:$AN$277,$B20+1,2))*(INDEX('Nutrition Table'!$A$5:$AN$277,$B20+1,'Nutrition Table'!M$4))</f>
        <v>0</v>
      </c>
      <c r="O20" s="12">
        <f>($C20/INDEX('Nutrition Table'!$A$5:$AN$277,$B20+1,2))*(INDEX('Nutrition Table'!$A$5:$AN$277,$B20+1,'Nutrition Table'!N$4))</f>
        <v>0</v>
      </c>
      <c r="P20" s="12">
        <f>($C20/INDEX('Nutrition Table'!$A$5:$AN$277,$B20+1,2))*(INDEX('Nutrition Table'!$A$5:$AN$277,$B20+1,'Nutrition Table'!O$4))</f>
        <v>0</v>
      </c>
      <c r="Q20" s="12">
        <f>($C20/INDEX('Nutrition Table'!$A$5:$AN$277,$B20+1,2))*(INDEX('Nutrition Table'!$A$5:$AN$277,$B20+1,'Nutrition Table'!P$4))</f>
        <v>0</v>
      </c>
      <c r="R20" s="12">
        <f>($C20/INDEX('Nutrition Table'!$A$5:$AN$277,$B20+1,2))*(INDEX('Nutrition Table'!$A$5:$AN$277,$B20+1,'Nutrition Table'!Q$4))</f>
        <v>0</v>
      </c>
      <c r="S20" s="12">
        <f>($C20/INDEX('Nutrition Table'!$A$5:$AN$277,$B20+1,2))*(INDEX('Nutrition Table'!$A$5:$AN$277,$B20+1,'Nutrition Table'!R$4))</f>
        <v>0</v>
      </c>
      <c r="T20" s="12">
        <f>($C20/INDEX('Nutrition Table'!$A$5:$AN$277,$B20+1,2))*(INDEX('Nutrition Table'!$A$5:$AN$277,$B20+1,'Nutrition Table'!S$4))</f>
        <v>0</v>
      </c>
      <c r="U20" s="40">
        <f>($C20/INDEX('Nutrition Table'!$A$5:$AN$277,$B20+1,2))*(INDEX('Nutrition Table'!$A$5:$AN$277,$B20+1,'Nutrition Table'!T$4))</f>
        <v>0</v>
      </c>
      <c r="V20" s="12">
        <f>($C20/INDEX('Nutrition Table'!$A$5:$AN$277,$B20+1,2))*(INDEX('Nutrition Table'!$A$5:$AN$277,$B20+1,'Nutrition Table'!U$4))</f>
        <v>0</v>
      </c>
      <c r="W20" s="12">
        <f>($C20/INDEX('Nutrition Table'!$A$5:$AN$277,$B20+1,2))*(INDEX('Nutrition Table'!$A$5:$AN$277,$B20+1,'Nutrition Table'!V$4))</f>
        <v>0</v>
      </c>
      <c r="X20" s="12">
        <f>($C20/INDEX('Nutrition Table'!$A$5:$AN$277,$B20+1,2))*(INDEX('Nutrition Table'!$A$5:$AN$277,$B20+1,'Nutrition Table'!W$4))</f>
        <v>0</v>
      </c>
      <c r="Y20" s="12">
        <f>($C20/INDEX('Nutrition Table'!$A$5:$AN$277,$B20+1,2))*(INDEX('Nutrition Table'!$A$5:$AN$277,$B20+1,'Nutrition Table'!X$4))</f>
        <v>0</v>
      </c>
      <c r="Z20" s="12">
        <f>($C20/INDEX('Nutrition Table'!$A$5:$AN$277,$B20+1,2))*(INDEX('Nutrition Table'!$A$5:$AN$277,$B20+1,'Nutrition Table'!Y$4))</f>
        <v>0</v>
      </c>
      <c r="AA20" s="12">
        <f>($C20/INDEX('Nutrition Table'!$A$5:$AN$277,$B20+1,2))*(INDEX('Nutrition Table'!$A$5:$AN$277,$B20+1,'Nutrition Table'!Z$4))</f>
        <v>0</v>
      </c>
      <c r="AB20" s="12">
        <f>($C20/INDEX('Nutrition Table'!$A$5:$AN$277,$B20+1,2))*(INDEX('Nutrition Table'!$A$5:$AN$277,$B20+1,'Nutrition Table'!AA$4))</f>
        <v>0</v>
      </c>
      <c r="AC20" s="12">
        <f>($C20/INDEX('Nutrition Table'!$A$5:$AN$277,$B20+1,2))*(INDEX('Nutrition Table'!$A$5:$AN$277,$B20+1,'Nutrition Table'!AB$4))</f>
        <v>0</v>
      </c>
      <c r="AD20" s="12">
        <f>($C20/INDEX('Nutrition Table'!$A$5:$AN$277,$B20+1,2))*(INDEX('Nutrition Table'!$A$5:$AN$277,$B20+1,'Nutrition Table'!AC$4))</f>
        <v>0</v>
      </c>
      <c r="AE20" s="40">
        <f>($C20/INDEX('Nutrition Table'!$A$5:$AN$277,$B20+1,2))*(INDEX('Nutrition Table'!$A$5:$AN$277,$B20+1,'Nutrition Table'!AD$4))</f>
        <v>0</v>
      </c>
      <c r="AF20" s="12">
        <f>($C20/INDEX('Nutrition Table'!$A$5:$AN$277,$B20+1,2))*(INDEX('Nutrition Table'!$A$5:$AN$277,$B20+1,'Nutrition Table'!AE$4))</f>
        <v>0</v>
      </c>
      <c r="AG20" s="12">
        <f>($C20/INDEX('Nutrition Table'!$A$5:$AN$277,$B20+1,2))*(INDEX('Nutrition Table'!$A$5:$AN$277,$B20+1,'Nutrition Table'!AF$4))</f>
        <v>0</v>
      </c>
      <c r="AH20" s="40">
        <f>($C20/INDEX('Nutrition Table'!$A$5:$AN$277,$B20+1,2))*(INDEX('Nutrition Table'!$A$5:$AN$277,$B20+1,'Nutrition Table'!AG$4))</f>
        <v>0</v>
      </c>
      <c r="AI20" s="12">
        <f>($C20/INDEX('Nutrition Table'!$A$5:$AN$277,$B20+1,2))*(INDEX('Nutrition Table'!$A$5:$AN$277,$B20+1,'Nutrition Table'!AH$4))</f>
        <v>0</v>
      </c>
      <c r="AJ20" s="12">
        <f>($C20/INDEX('Nutrition Table'!$A$5:$AN$277,$B20+1,2))*(INDEX('Nutrition Table'!$A$5:$AN$277,$B20+1,'Nutrition Table'!AI$4))</f>
        <v>0</v>
      </c>
      <c r="AK20" s="40">
        <f>($C20/INDEX('Nutrition Table'!$A$5:$AN$277,$B20+1,2))*(INDEX('Nutrition Table'!$A$5:$AN$277,$B20+1,'Nutrition Table'!AJ$4))</f>
        <v>0</v>
      </c>
      <c r="AL20" s="12">
        <f>($C20/INDEX('Nutrition Table'!$A$5:$AN$277,$B20+1,2))*(INDEX('Nutrition Table'!$A$5:$AN$277,$B20+1,'Nutrition Table'!AK$4))</f>
        <v>0</v>
      </c>
      <c r="AM20" s="12" t="str">
        <f>INDEX('Nutrition Table'!$A$5:$AN$277,$B20+1,'Nutrition Table'!AL$4)</f>
        <v>-</v>
      </c>
      <c r="AN20" s="40" t="str">
        <f t="shared" si="3"/>
        <v>-</v>
      </c>
      <c r="AO20" s="131">
        <f>INDEX('Nutrition Table'!$A$5:$AN$277,$B20+1,'Nutrition Table'!AM$4)</f>
        <v>0</v>
      </c>
      <c r="AP20" s="12" t="str">
        <f>INDEX('Nutrition Table'!$A$5:$AN$277,$B20+1,'Nutrition Table'!AN$4)</f>
        <v xml:space="preserve"> --------------- </v>
      </c>
      <c r="AQ20" s="445">
        <f>($C20/INDEX('Nutrition Table'!$A$5:$AO$277,$B20+1,2))*(INDEX('Nutrition Table'!$A$5:$AO$277,$B20+1,'Nutrition Table'!AO$4))</f>
        <v>0</v>
      </c>
    </row>
    <row r="21" spans="1:43" ht="16.05" customHeight="1" x14ac:dyDescent="0.25">
      <c r="A21" s="301"/>
      <c r="B21" s="502">
        <v>1</v>
      </c>
      <c r="C21" s="485">
        <v>0</v>
      </c>
      <c r="D21" s="25" t="str">
        <f>INDEX('Nutrition Table'!$A$5:$AN$277,$B21+1,'Nutrition Table'!C$4)</f>
        <v>-</v>
      </c>
      <c r="E21" s="12">
        <f>($C21/INDEX('Nutrition Table'!$A$5:$AN$277,$B21+1,2))*(INDEX('Nutrition Table'!$A$5:$AN$277,$B21+1,'Nutrition Table'!D$4))</f>
        <v>0</v>
      </c>
      <c r="F21" s="12">
        <f>($C21/INDEX('Nutrition Table'!$A$5:$AN$277,$B21+1,2))*(INDEX('Nutrition Table'!$A$5:$AN$277,$B21+1,'Nutrition Table'!E$4))</f>
        <v>0</v>
      </c>
      <c r="G21" s="12">
        <f>($C21/INDEX('Nutrition Table'!$A$5:$AN$277,$B21+1,2))*(INDEX('Nutrition Table'!$A$5:$AN$277,$B21+1,'Nutrition Table'!F$4))</f>
        <v>0</v>
      </c>
      <c r="H21" s="16">
        <f>($C21/INDEX('Nutrition Table'!$A$5:$AN$277,$B21+1,2))*(INDEX('Nutrition Table'!$A$5:$AN$277,$B21+1,'Nutrition Table'!G$4))</f>
        <v>0</v>
      </c>
      <c r="I21" s="45">
        <f>($C21/INDEX('Nutrition Table'!$A$5:$AN$277,$B21+1,2))*(INDEX('Nutrition Table'!$A$5:$AN$277,$B21+1,'Nutrition Table'!H$4))</f>
        <v>0</v>
      </c>
      <c r="J21" s="12">
        <f>($C21/INDEX('Nutrition Table'!$A$5:$AN$277,$B21+1,2))*(INDEX('Nutrition Table'!$A$5:$AN$277,$B21+1,'Nutrition Table'!I$4))</f>
        <v>0</v>
      </c>
      <c r="K21" s="12">
        <f>($C21/INDEX('Nutrition Table'!$A$5:$AN$277,$B21+1,2))*(INDEX('Nutrition Table'!$A$5:$AN$277,$B21+1,'Nutrition Table'!J$4))</f>
        <v>0</v>
      </c>
      <c r="L21" s="12">
        <f>($C21/INDEX('Nutrition Table'!$A$5:$AN$277,$B21+1,2))*(INDEX('Nutrition Table'!$A$5:$AN$277,$B21+1,'Nutrition Table'!K$4))</f>
        <v>0</v>
      </c>
      <c r="M21" s="12">
        <f>($C21/INDEX('Nutrition Table'!$A$5:$AN$277,$B21+1,2))*(INDEX('Nutrition Table'!$A$5:$AN$277,$B21+1,'Nutrition Table'!L$4))</f>
        <v>0</v>
      </c>
      <c r="N21" s="12">
        <f>($C21/INDEX('Nutrition Table'!$A$5:$AN$277,$B21+1,2))*(INDEX('Nutrition Table'!$A$5:$AN$277,$B21+1,'Nutrition Table'!M$4))</f>
        <v>0</v>
      </c>
      <c r="O21" s="12">
        <f>($C21/INDEX('Nutrition Table'!$A$5:$AN$277,$B21+1,2))*(INDEX('Nutrition Table'!$A$5:$AN$277,$B21+1,'Nutrition Table'!N$4))</f>
        <v>0</v>
      </c>
      <c r="P21" s="12">
        <f>($C21/INDEX('Nutrition Table'!$A$5:$AN$277,$B21+1,2))*(INDEX('Nutrition Table'!$A$5:$AN$277,$B21+1,'Nutrition Table'!O$4))</f>
        <v>0</v>
      </c>
      <c r="Q21" s="12">
        <f>($C21/INDEX('Nutrition Table'!$A$5:$AN$277,$B21+1,2))*(INDEX('Nutrition Table'!$A$5:$AN$277,$B21+1,'Nutrition Table'!P$4))</f>
        <v>0</v>
      </c>
      <c r="R21" s="12">
        <f>($C21/INDEX('Nutrition Table'!$A$5:$AN$277,$B21+1,2))*(INDEX('Nutrition Table'!$A$5:$AN$277,$B21+1,'Nutrition Table'!Q$4))</f>
        <v>0</v>
      </c>
      <c r="S21" s="12">
        <f>($C21/INDEX('Nutrition Table'!$A$5:$AN$277,$B21+1,2))*(INDEX('Nutrition Table'!$A$5:$AN$277,$B21+1,'Nutrition Table'!R$4))</f>
        <v>0</v>
      </c>
      <c r="T21" s="12">
        <f>($C21/INDEX('Nutrition Table'!$A$5:$AN$277,$B21+1,2))*(INDEX('Nutrition Table'!$A$5:$AN$277,$B21+1,'Nutrition Table'!S$4))</f>
        <v>0</v>
      </c>
      <c r="U21" s="40">
        <f>($C21/INDEX('Nutrition Table'!$A$5:$AN$277,$B21+1,2))*(INDEX('Nutrition Table'!$A$5:$AN$277,$B21+1,'Nutrition Table'!T$4))</f>
        <v>0</v>
      </c>
      <c r="V21" s="12">
        <f>($C21/INDEX('Nutrition Table'!$A$5:$AN$277,$B21+1,2))*(INDEX('Nutrition Table'!$A$5:$AN$277,$B21+1,'Nutrition Table'!U$4))</f>
        <v>0</v>
      </c>
      <c r="W21" s="12">
        <f>($C21/INDEX('Nutrition Table'!$A$5:$AN$277,$B21+1,2))*(INDEX('Nutrition Table'!$A$5:$AN$277,$B21+1,'Nutrition Table'!V$4))</f>
        <v>0</v>
      </c>
      <c r="X21" s="12">
        <f>($C21/INDEX('Nutrition Table'!$A$5:$AN$277,$B21+1,2))*(INDEX('Nutrition Table'!$A$5:$AN$277,$B21+1,'Nutrition Table'!W$4))</f>
        <v>0</v>
      </c>
      <c r="Y21" s="12">
        <f>($C21/INDEX('Nutrition Table'!$A$5:$AN$277,$B21+1,2))*(INDEX('Nutrition Table'!$A$5:$AN$277,$B21+1,'Nutrition Table'!X$4))</f>
        <v>0</v>
      </c>
      <c r="Z21" s="12">
        <f>($C21/INDEX('Nutrition Table'!$A$5:$AN$277,$B21+1,2))*(INDEX('Nutrition Table'!$A$5:$AN$277,$B21+1,'Nutrition Table'!Y$4))</f>
        <v>0</v>
      </c>
      <c r="AA21" s="12">
        <f>($C21/INDEX('Nutrition Table'!$A$5:$AN$277,$B21+1,2))*(INDEX('Nutrition Table'!$A$5:$AN$277,$B21+1,'Nutrition Table'!Z$4))</f>
        <v>0</v>
      </c>
      <c r="AB21" s="12">
        <f>($C21/INDEX('Nutrition Table'!$A$5:$AN$277,$B21+1,2))*(INDEX('Nutrition Table'!$A$5:$AN$277,$B21+1,'Nutrition Table'!AA$4))</f>
        <v>0</v>
      </c>
      <c r="AC21" s="12">
        <f>($C21/INDEX('Nutrition Table'!$A$5:$AN$277,$B21+1,2))*(INDEX('Nutrition Table'!$A$5:$AN$277,$B21+1,'Nutrition Table'!AB$4))</f>
        <v>0</v>
      </c>
      <c r="AD21" s="12">
        <f>($C21/INDEX('Nutrition Table'!$A$5:$AN$277,$B21+1,2))*(INDEX('Nutrition Table'!$A$5:$AN$277,$B21+1,'Nutrition Table'!AC$4))</f>
        <v>0</v>
      </c>
      <c r="AE21" s="40">
        <f>($C21/INDEX('Nutrition Table'!$A$5:$AN$277,$B21+1,2))*(INDEX('Nutrition Table'!$A$5:$AN$277,$B21+1,'Nutrition Table'!AD$4))</f>
        <v>0</v>
      </c>
      <c r="AF21" s="12">
        <f>($C21/INDEX('Nutrition Table'!$A$5:$AN$277,$B21+1,2))*(INDEX('Nutrition Table'!$A$5:$AN$277,$B21+1,'Nutrition Table'!AE$4))</f>
        <v>0</v>
      </c>
      <c r="AG21" s="12">
        <f>($C21/INDEX('Nutrition Table'!$A$5:$AN$277,$B21+1,2))*(INDEX('Nutrition Table'!$A$5:$AN$277,$B21+1,'Nutrition Table'!AF$4))</f>
        <v>0</v>
      </c>
      <c r="AH21" s="40">
        <f>($C21/INDEX('Nutrition Table'!$A$5:$AN$277,$B21+1,2))*(INDEX('Nutrition Table'!$A$5:$AN$277,$B21+1,'Nutrition Table'!AG$4))</f>
        <v>0</v>
      </c>
      <c r="AI21" s="12">
        <f>($C21/INDEX('Nutrition Table'!$A$5:$AN$277,$B21+1,2))*(INDEX('Nutrition Table'!$A$5:$AN$277,$B21+1,'Nutrition Table'!AH$4))</f>
        <v>0</v>
      </c>
      <c r="AJ21" s="12">
        <f>($C21/INDEX('Nutrition Table'!$A$5:$AN$277,$B21+1,2))*(INDEX('Nutrition Table'!$A$5:$AN$277,$B21+1,'Nutrition Table'!AI$4))</f>
        <v>0</v>
      </c>
      <c r="AK21" s="40">
        <f>($C21/INDEX('Nutrition Table'!$A$5:$AN$277,$B21+1,2))*(INDEX('Nutrition Table'!$A$5:$AN$277,$B21+1,'Nutrition Table'!AJ$4))</f>
        <v>0</v>
      </c>
      <c r="AL21" s="12">
        <f>($C21/INDEX('Nutrition Table'!$A$5:$AN$277,$B21+1,2))*(INDEX('Nutrition Table'!$A$5:$AN$277,$B21+1,'Nutrition Table'!AK$4))</f>
        <v>0</v>
      </c>
      <c r="AM21" s="12" t="str">
        <f>INDEX('Nutrition Table'!$A$5:$AN$277,$B21+1,'Nutrition Table'!AL$4)</f>
        <v>-</v>
      </c>
      <c r="AN21" s="40" t="str">
        <f t="shared" si="3"/>
        <v>-</v>
      </c>
      <c r="AO21" s="131">
        <f>INDEX('Nutrition Table'!$A$5:$AN$277,$B21+1,'Nutrition Table'!AM$4)</f>
        <v>0</v>
      </c>
      <c r="AP21" s="12" t="str">
        <f>INDEX('Nutrition Table'!$A$5:$AN$277,$B21+1,'Nutrition Table'!AN$4)</f>
        <v xml:space="preserve"> --------------- </v>
      </c>
      <c r="AQ21" s="445">
        <f>($C21/INDEX('Nutrition Table'!$A$5:$AO$277,$B21+1,2))*(INDEX('Nutrition Table'!$A$5:$AO$277,$B21+1,'Nutrition Table'!AO$4))</f>
        <v>0</v>
      </c>
    </row>
    <row r="22" spans="1:43" ht="16.05" customHeight="1" x14ac:dyDescent="0.25">
      <c r="A22" s="301"/>
      <c r="B22" s="502">
        <v>1</v>
      </c>
      <c r="C22" s="485">
        <v>0</v>
      </c>
      <c r="D22" s="25" t="str">
        <f>INDEX('Nutrition Table'!$A$5:$AN$277,$B22+1,'Nutrition Table'!C$4)</f>
        <v>-</v>
      </c>
      <c r="E22" s="12">
        <f>($C22/INDEX('Nutrition Table'!$A$5:$AN$277,$B22+1,2))*(INDEX('Nutrition Table'!$A$5:$AN$277,$B22+1,'Nutrition Table'!D$4))</f>
        <v>0</v>
      </c>
      <c r="F22" s="12">
        <f>($C22/INDEX('Nutrition Table'!$A$5:$AN$277,$B22+1,2))*(INDEX('Nutrition Table'!$A$5:$AN$277,$B22+1,'Nutrition Table'!E$4))</f>
        <v>0</v>
      </c>
      <c r="G22" s="12">
        <f>($C22/INDEX('Nutrition Table'!$A$5:$AN$277,$B22+1,2))*(INDEX('Nutrition Table'!$A$5:$AN$277,$B22+1,'Nutrition Table'!F$4))</f>
        <v>0</v>
      </c>
      <c r="H22" s="16">
        <f>($C22/INDEX('Nutrition Table'!$A$5:$AN$277,$B22+1,2))*(INDEX('Nutrition Table'!$A$5:$AN$277,$B22+1,'Nutrition Table'!G$4))</f>
        <v>0</v>
      </c>
      <c r="I22" s="45">
        <f>($C22/INDEX('Nutrition Table'!$A$5:$AN$277,$B22+1,2))*(INDEX('Nutrition Table'!$A$5:$AN$277,$B22+1,'Nutrition Table'!H$4))</f>
        <v>0</v>
      </c>
      <c r="J22" s="12">
        <f>($C22/INDEX('Nutrition Table'!$A$5:$AN$277,$B22+1,2))*(INDEX('Nutrition Table'!$A$5:$AN$277,$B22+1,'Nutrition Table'!I$4))</f>
        <v>0</v>
      </c>
      <c r="K22" s="12">
        <f>($C22/INDEX('Nutrition Table'!$A$5:$AN$277,$B22+1,2))*(INDEX('Nutrition Table'!$A$5:$AN$277,$B22+1,'Nutrition Table'!J$4))</f>
        <v>0</v>
      </c>
      <c r="L22" s="12">
        <f>($C22/INDEX('Nutrition Table'!$A$5:$AN$277,$B22+1,2))*(INDEX('Nutrition Table'!$A$5:$AN$277,$B22+1,'Nutrition Table'!K$4))</f>
        <v>0</v>
      </c>
      <c r="M22" s="12">
        <f>($C22/INDEX('Nutrition Table'!$A$5:$AN$277,$B22+1,2))*(INDEX('Nutrition Table'!$A$5:$AN$277,$B22+1,'Nutrition Table'!L$4))</f>
        <v>0</v>
      </c>
      <c r="N22" s="12">
        <f>($C22/INDEX('Nutrition Table'!$A$5:$AN$277,$B22+1,2))*(INDEX('Nutrition Table'!$A$5:$AN$277,$B22+1,'Nutrition Table'!M$4))</f>
        <v>0</v>
      </c>
      <c r="O22" s="12">
        <f>($C22/INDEX('Nutrition Table'!$A$5:$AN$277,$B22+1,2))*(INDEX('Nutrition Table'!$A$5:$AN$277,$B22+1,'Nutrition Table'!N$4))</f>
        <v>0</v>
      </c>
      <c r="P22" s="12">
        <f>($C22/INDEX('Nutrition Table'!$A$5:$AN$277,$B22+1,2))*(INDEX('Nutrition Table'!$A$5:$AN$277,$B22+1,'Nutrition Table'!O$4))</f>
        <v>0</v>
      </c>
      <c r="Q22" s="12">
        <f>($C22/INDEX('Nutrition Table'!$A$5:$AN$277,$B22+1,2))*(INDEX('Nutrition Table'!$A$5:$AN$277,$B22+1,'Nutrition Table'!P$4))</f>
        <v>0</v>
      </c>
      <c r="R22" s="12">
        <f>($C22/INDEX('Nutrition Table'!$A$5:$AN$277,$B22+1,2))*(INDEX('Nutrition Table'!$A$5:$AN$277,$B22+1,'Nutrition Table'!Q$4))</f>
        <v>0</v>
      </c>
      <c r="S22" s="12">
        <f>($C22/INDEX('Nutrition Table'!$A$5:$AN$277,$B22+1,2))*(INDEX('Nutrition Table'!$A$5:$AN$277,$B22+1,'Nutrition Table'!R$4))</f>
        <v>0</v>
      </c>
      <c r="T22" s="12">
        <f>($C22/INDEX('Nutrition Table'!$A$5:$AN$277,$B22+1,2))*(INDEX('Nutrition Table'!$A$5:$AN$277,$B22+1,'Nutrition Table'!S$4))</f>
        <v>0</v>
      </c>
      <c r="U22" s="40">
        <f>($C22/INDEX('Nutrition Table'!$A$5:$AN$277,$B22+1,2))*(INDEX('Nutrition Table'!$A$5:$AN$277,$B22+1,'Nutrition Table'!T$4))</f>
        <v>0</v>
      </c>
      <c r="V22" s="12">
        <f>($C22/INDEX('Nutrition Table'!$A$5:$AN$277,$B22+1,2))*(INDEX('Nutrition Table'!$A$5:$AN$277,$B22+1,'Nutrition Table'!U$4))</f>
        <v>0</v>
      </c>
      <c r="W22" s="12">
        <f>($C22/INDEX('Nutrition Table'!$A$5:$AN$277,$B22+1,2))*(INDEX('Nutrition Table'!$A$5:$AN$277,$B22+1,'Nutrition Table'!V$4))</f>
        <v>0</v>
      </c>
      <c r="X22" s="12">
        <f>($C22/INDEX('Nutrition Table'!$A$5:$AN$277,$B22+1,2))*(INDEX('Nutrition Table'!$A$5:$AN$277,$B22+1,'Nutrition Table'!W$4))</f>
        <v>0</v>
      </c>
      <c r="Y22" s="12">
        <f>($C22/INDEX('Nutrition Table'!$A$5:$AN$277,$B22+1,2))*(INDEX('Nutrition Table'!$A$5:$AN$277,$B22+1,'Nutrition Table'!X$4))</f>
        <v>0</v>
      </c>
      <c r="Z22" s="12">
        <f>($C22/INDEX('Nutrition Table'!$A$5:$AN$277,$B22+1,2))*(INDEX('Nutrition Table'!$A$5:$AN$277,$B22+1,'Nutrition Table'!Y$4))</f>
        <v>0</v>
      </c>
      <c r="AA22" s="12">
        <f>($C22/INDEX('Nutrition Table'!$A$5:$AN$277,$B22+1,2))*(INDEX('Nutrition Table'!$A$5:$AN$277,$B22+1,'Nutrition Table'!Z$4))</f>
        <v>0</v>
      </c>
      <c r="AB22" s="12">
        <f>($C22/INDEX('Nutrition Table'!$A$5:$AN$277,$B22+1,2))*(INDEX('Nutrition Table'!$A$5:$AN$277,$B22+1,'Nutrition Table'!AA$4))</f>
        <v>0</v>
      </c>
      <c r="AC22" s="12">
        <f>($C22/INDEX('Nutrition Table'!$A$5:$AN$277,$B22+1,2))*(INDEX('Nutrition Table'!$A$5:$AN$277,$B22+1,'Nutrition Table'!AB$4))</f>
        <v>0</v>
      </c>
      <c r="AD22" s="12">
        <f>($C22/INDEX('Nutrition Table'!$A$5:$AN$277,$B22+1,2))*(INDEX('Nutrition Table'!$A$5:$AN$277,$B22+1,'Nutrition Table'!AC$4))</f>
        <v>0</v>
      </c>
      <c r="AE22" s="40">
        <f>($C22/INDEX('Nutrition Table'!$A$5:$AN$277,$B22+1,2))*(INDEX('Nutrition Table'!$A$5:$AN$277,$B22+1,'Nutrition Table'!AD$4))</f>
        <v>0</v>
      </c>
      <c r="AF22" s="12">
        <f>($C22/INDEX('Nutrition Table'!$A$5:$AN$277,$B22+1,2))*(INDEX('Nutrition Table'!$A$5:$AN$277,$B22+1,'Nutrition Table'!AE$4))</f>
        <v>0</v>
      </c>
      <c r="AG22" s="12">
        <f>($C22/INDEX('Nutrition Table'!$A$5:$AN$277,$B22+1,2))*(INDEX('Nutrition Table'!$A$5:$AN$277,$B22+1,'Nutrition Table'!AF$4))</f>
        <v>0</v>
      </c>
      <c r="AH22" s="40">
        <f>($C22/INDEX('Nutrition Table'!$A$5:$AN$277,$B22+1,2))*(INDEX('Nutrition Table'!$A$5:$AN$277,$B22+1,'Nutrition Table'!AG$4))</f>
        <v>0</v>
      </c>
      <c r="AI22" s="12">
        <f>($C22/INDEX('Nutrition Table'!$A$5:$AN$277,$B22+1,2))*(INDEX('Nutrition Table'!$A$5:$AN$277,$B22+1,'Nutrition Table'!AH$4))</f>
        <v>0</v>
      </c>
      <c r="AJ22" s="12">
        <f>($C22/INDEX('Nutrition Table'!$A$5:$AN$277,$B22+1,2))*(INDEX('Nutrition Table'!$A$5:$AN$277,$B22+1,'Nutrition Table'!AI$4))</f>
        <v>0</v>
      </c>
      <c r="AK22" s="40">
        <f>($C22/INDEX('Nutrition Table'!$A$5:$AN$277,$B22+1,2))*(INDEX('Nutrition Table'!$A$5:$AN$277,$B22+1,'Nutrition Table'!AJ$4))</f>
        <v>0</v>
      </c>
      <c r="AL22" s="12">
        <f>($C22/INDEX('Nutrition Table'!$A$5:$AN$277,$B22+1,2))*(INDEX('Nutrition Table'!$A$5:$AN$277,$B22+1,'Nutrition Table'!AK$4))</f>
        <v>0</v>
      </c>
      <c r="AM22" s="12" t="str">
        <f>INDEX('Nutrition Table'!$A$5:$AN$277,$B22+1,'Nutrition Table'!AL$4)</f>
        <v>-</v>
      </c>
      <c r="AN22" s="40" t="str">
        <f t="shared" si="3"/>
        <v>-</v>
      </c>
      <c r="AO22" s="131">
        <f>INDEX('Nutrition Table'!$A$5:$AN$277,$B22+1,'Nutrition Table'!AM$4)</f>
        <v>0</v>
      </c>
      <c r="AP22" s="12" t="str">
        <f>INDEX('Nutrition Table'!$A$5:$AN$277,$B22+1,'Nutrition Table'!AN$4)</f>
        <v xml:space="preserve"> --------------- </v>
      </c>
      <c r="AQ22" s="445">
        <f>($C22/INDEX('Nutrition Table'!$A$5:$AO$277,$B22+1,2))*(INDEX('Nutrition Table'!$A$5:$AO$277,$B22+1,'Nutrition Table'!AO$4))</f>
        <v>0</v>
      </c>
    </row>
    <row r="23" spans="1:43" ht="16.05" customHeight="1" x14ac:dyDescent="0.25">
      <c r="A23" s="301"/>
      <c r="B23" s="502">
        <v>1</v>
      </c>
      <c r="C23" s="485">
        <v>0</v>
      </c>
      <c r="D23" s="25" t="str">
        <f>INDEX('Nutrition Table'!$A$5:$AN$277,$B23+1,'Nutrition Table'!C$4)</f>
        <v>-</v>
      </c>
      <c r="E23" s="12">
        <f>($C23/INDEX('Nutrition Table'!$A$5:$AN$277,$B23+1,2))*(INDEX('Nutrition Table'!$A$5:$AN$277,$B23+1,'Nutrition Table'!D$4))</f>
        <v>0</v>
      </c>
      <c r="F23" s="12">
        <f>($C23/INDEX('Nutrition Table'!$A$5:$AN$277,$B23+1,2))*(INDEX('Nutrition Table'!$A$5:$AN$277,$B23+1,'Nutrition Table'!E$4))</f>
        <v>0</v>
      </c>
      <c r="G23" s="12">
        <f>($C23/INDEX('Nutrition Table'!$A$5:$AN$277,$B23+1,2))*(INDEX('Nutrition Table'!$A$5:$AN$277,$B23+1,'Nutrition Table'!F$4))</f>
        <v>0</v>
      </c>
      <c r="H23" s="16">
        <f>($C23/INDEX('Nutrition Table'!$A$5:$AN$277,$B23+1,2))*(INDEX('Nutrition Table'!$A$5:$AN$277,$B23+1,'Nutrition Table'!G$4))</f>
        <v>0</v>
      </c>
      <c r="I23" s="45">
        <f>($C23/INDEX('Nutrition Table'!$A$5:$AN$277,$B23+1,2))*(INDEX('Nutrition Table'!$A$5:$AN$277,$B23+1,'Nutrition Table'!H$4))</f>
        <v>0</v>
      </c>
      <c r="J23" s="12">
        <f>($C23/INDEX('Nutrition Table'!$A$5:$AN$277,$B23+1,2))*(INDEX('Nutrition Table'!$A$5:$AN$277,$B23+1,'Nutrition Table'!I$4))</f>
        <v>0</v>
      </c>
      <c r="K23" s="12">
        <f>($C23/INDEX('Nutrition Table'!$A$5:$AN$277,$B23+1,2))*(INDEX('Nutrition Table'!$A$5:$AN$277,$B23+1,'Nutrition Table'!J$4))</f>
        <v>0</v>
      </c>
      <c r="L23" s="12">
        <f>($C23/INDEX('Nutrition Table'!$A$5:$AN$277,$B23+1,2))*(INDEX('Nutrition Table'!$A$5:$AN$277,$B23+1,'Nutrition Table'!K$4))</f>
        <v>0</v>
      </c>
      <c r="M23" s="12">
        <f>($C23/INDEX('Nutrition Table'!$A$5:$AN$277,$B23+1,2))*(INDEX('Nutrition Table'!$A$5:$AN$277,$B23+1,'Nutrition Table'!L$4))</f>
        <v>0</v>
      </c>
      <c r="N23" s="12">
        <f>($C23/INDEX('Nutrition Table'!$A$5:$AN$277,$B23+1,2))*(INDEX('Nutrition Table'!$A$5:$AN$277,$B23+1,'Nutrition Table'!M$4))</f>
        <v>0</v>
      </c>
      <c r="O23" s="12">
        <f>($C23/INDEX('Nutrition Table'!$A$5:$AN$277,$B23+1,2))*(INDEX('Nutrition Table'!$A$5:$AN$277,$B23+1,'Nutrition Table'!N$4))</f>
        <v>0</v>
      </c>
      <c r="P23" s="12">
        <f>($C23/INDEX('Nutrition Table'!$A$5:$AN$277,$B23+1,2))*(INDEX('Nutrition Table'!$A$5:$AN$277,$B23+1,'Nutrition Table'!O$4))</f>
        <v>0</v>
      </c>
      <c r="Q23" s="12">
        <f>($C23/INDEX('Nutrition Table'!$A$5:$AN$277,$B23+1,2))*(INDEX('Nutrition Table'!$A$5:$AN$277,$B23+1,'Nutrition Table'!P$4))</f>
        <v>0</v>
      </c>
      <c r="R23" s="12">
        <f>($C23/INDEX('Nutrition Table'!$A$5:$AN$277,$B23+1,2))*(INDEX('Nutrition Table'!$A$5:$AN$277,$B23+1,'Nutrition Table'!Q$4))</f>
        <v>0</v>
      </c>
      <c r="S23" s="12">
        <f>($C23/INDEX('Nutrition Table'!$A$5:$AN$277,$B23+1,2))*(INDEX('Nutrition Table'!$A$5:$AN$277,$B23+1,'Nutrition Table'!R$4))</f>
        <v>0</v>
      </c>
      <c r="T23" s="12">
        <f>($C23/INDEX('Nutrition Table'!$A$5:$AN$277,$B23+1,2))*(INDEX('Nutrition Table'!$A$5:$AN$277,$B23+1,'Nutrition Table'!S$4))</f>
        <v>0</v>
      </c>
      <c r="U23" s="40">
        <f>($C23/INDEX('Nutrition Table'!$A$5:$AN$277,$B23+1,2))*(INDEX('Nutrition Table'!$A$5:$AN$277,$B23+1,'Nutrition Table'!T$4))</f>
        <v>0</v>
      </c>
      <c r="V23" s="12">
        <f>($C23/INDEX('Nutrition Table'!$A$5:$AN$277,$B23+1,2))*(INDEX('Nutrition Table'!$A$5:$AN$277,$B23+1,'Nutrition Table'!U$4))</f>
        <v>0</v>
      </c>
      <c r="W23" s="12">
        <f>($C23/INDEX('Nutrition Table'!$A$5:$AN$277,$B23+1,2))*(INDEX('Nutrition Table'!$A$5:$AN$277,$B23+1,'Nutrition Table'!V$4))</f>
        <v>0</v>
      </c>
      <c r="X23" s="12">
        <f>($C23/INDEX('Nutrition Table'!$A$5:$AN$277,$B23+1,2))*(INDEX('Nutrition Table'!$A$5:$AN$277,$B23+1,'Nutrition Table'!W$4))</f>
        <v>0</v>
      </c>
      <c r="Y23" s="12">
        <f>($C23/INDEX('Nutrition Table'!$A$5:$AN$277,$B23+1,2))*(INDEX('Nutrition Table'!$A$5:$AN$277,$B23+1,'Nutrition Table'!X$4))</f>
        <v>0</v>
      </c>
      <c r="Z23" s="12">
        <f>($C23/INDEX('Nutrition Table'!$A$5:$AN$277,$B23+1,2))*(INDEX('Nutrition Table'!$A$5:$AN$277,$B23+1,'Nutrition Table'!Y$4))</f>
        <v>0</v>
      </c>
      <c r="AA23" s="12">
        <f>($C23/INDEX('Nutrition Table'!$A$5:$AN$277,$B23+1,2))*(INDEX('Nutrition Table'!$A$5:$AN$277,$B23+1,'Nutrition Table'!Z$4))</f>
        <v>0</v>
      </c>
      <c r="AB23" s="12">
        <f>($C23/INDEX('Nutrition Table'!$A$5:$AN$277,$B23+1,2))*(INDEX('Nutrition Table'!$A$5:$AN$277,$B23+1,'Nutrition Table'!AA$4))</f>
        <v>0</v>
      </c>
      <c r="AC23" s="12">
        <f>($C23/INDEX('Nutrition Table'!$A$5:$AN$277,$B23+1,2))*(INDEX('Nutrition Table'!$A$5:$AN$277,$B23+1,'Nutrition Table'!AB$4))</f>
        <v>0</v>
      </c>
      <c r="AD23" s="12">
        <f>($C23/INDEX('Nutrition Table'!$A$5:$AN$277,$B23+1,2))*(INDEX('Nutrition Table'!$A$5:$AN$277,$B23+1,'Nutrition Table'!AC$4))</f>
        <v>0</v>
      </c>
      <c r="AE23" s="40">
        <f>($C23/INDEX('Nutrition Table'!$A$5:$AN$277,$B23+1,2))*(INDEX('Nutrition Table'!$A$5:$AN$277,$B23+1,'Nutrition Table'!AD$4))</f>
        <v>0</v>
      </c>
      <c r="AF23" s="12">
        <f>($C23/INDEX('Nutrition Table'!$A$5:$AN$277,$B23+1,2))*(INDEX('Nutrition Table'!$A$5:$AN$277,$B23+1,'Nutrition Table'!AE$4))</f>
        <v>0</v>
      </c>
      <c r="AG23" s="12">
        <f>($C23/INDEX('Nutrition Table'!$A$5:$AN$277,$B23+1,2))*(INDEX('Nutrition Table'!$A$5:$AN$277,$B23+1,'Nutrition Table'!AF$4))</f>
        <v>0</v>
      </c>
      <c r="AH23" s="40">
        <f>($C23/INDEX('Nutrition Table'!$A$5:$AN$277,$B23+1,2))*(INDEX('Nutrition Table'!$A$5:$AN$277,$B23+1,'Nutrition Table'!AG$4))</f>
        <v>0</v>
      </c>
      <c r="AI23" s="12">
        <f>($C23/INDEX('Nutrition Table'!$A$5:$AN$277,$B23+1,2))*(INDEX('Nutrition Table'!$A$5:$AN$277,$B23+1,'Nutrition Table'!AH$4))</f>
        <v>0</v>
      </c>
      <c r="AJ23" s="12">
        <f>($C23/INDEX('Nutrition Table'!$A$5:$AN$277,$B23+1,2))*(INDEX('Nutrition Table'!$A$5:$AN$277,$B23+1,'Nutrition Table'!AI$4))</f>
        <v>0</v>
      </c>
      <c r="AK23" s="40">
        <f>($C23/INDEX('Nutrition Table'!$A$5:$AN$277,$B23+1,2))*(INDEX('Nutrition Table'!$A$5:$AN$277,$B23+1,'Nutrition Table'!AJ$4))</f>
        <v>0</v>
      </c>
      <c r="AL23" s="12">
        <f>($C23/INDEX('Nutrition Table'!$A$5:$AN$277,$B23+1,2))*(INDEX('Nutrition Table'!$A$5:$AN$277,$B23+1,'Nutrition Table'!AK$4))</f>
        <v>0</v>
      </c>
      <c r="AM23" s="12" t="str">
        <f>INDEX('Nutrition Table'!$A$5:$AN$277,$B23+1,'Nutrition Table'!AL$4)</f>
        <v>-</v>
      </c>
      <c r="AN23" s="40" t="str">
        <f>IF(AM23="-","-",AM23*G23/100)</f>
        <v>-</v>
      </c>
      <c r="AO23" s="131">
        <f>INDEX('Nutrition Table'!$A$5:$AN$277,$B23+1,'Nutrition Table'!AM$4)</f>
        <v>0</v>
      </c>
      <c r="AP23" s="12" t="str">
        <f>INDEX('Nutrition Table'!$A$5:$AN$277,$B23+1,'Nutrition Table'!AN$4)</f>
        <v xml:space="preserve"> --------------- </v>
      </c>
      <c r="AQ23" s="445">
        <f>($C23/INDEX('Nutrition Table'!$A$5:$AO$277,$B23+1,2))*(INDEX('Nutrition Table'!$A$5:$AO$277,$B23+1,'Nutrition Table'!AO$4))</f>
        <v>0</v>
      </c>
    </row>
    <row r="24" spans="1:43" ht="16.05" customHeight="1" x14ac:dyDescent="0.25">
      <c r="A24" s="301"/>
      <c r="B24" s="502">
        <v>1</v>
      </c>
      <c r="C24" s="485">
        <v>0</v>
      </c>
      <c r="D24" s="25" t="str">
        <f>INDEX('Nutrition Table'!$A$5:$AN$277,$B24+1,'Nutrition Table'!C$4)</f>
        <v>-</v>
      </c>
      <c r="E24" s="12">
        <f>($C24/INDEX('Nutrition Table'!$A$5:$AN$277,$B24+1,2))*(INDEX('Nutrition Table'!$A$5:$AN$277,$B24+1,'Nutrition Table'!D$4))</f>
        <v>0</v>
      </c>
      <c r="F24" s="12">
        <f>($C24/INDEX('Nutrition Table'!$A$5:$AN$277,$B24+1,2))*(INDEX('Nutrition Table'!$A$5:$AN$277,$B24+1,'Nutrition Table'!E$4))</f>
        <v>0</v>
      </c>
      <c r="G24" s="12">
        <f>($C24/INDEX('Nutrition Table'!$A$5:$AN$277,$B24+1,2))*(INDEX('Nutrition Table'!$A$5:$AN$277,$B24+1,'Nutrition Table'!F$4))</f>
        <v>0</v>
      </c>
      <c r="H24" s="16">
        <f>($C24/INDEX('Nutrition Table'!$A$5:$AN$277,$B24+1,2))*(INDEX('Nutrition Table'!$A$5:$AN$277,$B24+1,'Nutrition Table'!G$4))</f>
        <v>0</v>
      </c>
      <c r="I24" s="45">
        <f>($C24/INDEX('Nutrition Table'!$A$5:$AN$277,$B24+1,2))*(INDEX('Nutrition Table'!$A$5:$AN$277,$B24+1,'Nutrition Table'!H$4))</f>
        <v>0</v>
      </c>
      <c r="J24" s="12">
        <f>($C24/INDEX('Nutrition Table'!$A$5:$AN$277,$B24+1,2))*(INDEX('Nutrition Table'!$A$5:$AN$277,$B24+1,'Nutrition Table'!I$4))</f>
        <v>0</v>
      </c>
      <c r="K24" s="12">
        <f>($C24/INDEX('Nutrition Table'!$A$5:$AN$277,$B24+1,2))*(INDEX('Nutrition Table'!$A$5:$AN$277,$B24+1,'Nutrition Table'!J$4))</f>
        <v>0</v>
      </c>
      <c r="L24" s="12">
        <f>($C24/INDEX('Nutrition Table'!$A$5:$AN$277,$B24+1,2))*(INDEX('Nutrition Table'!$A$5:$AN$277,$B24+1,'Nutrition Table'!K$4))</f>
        <v>0</v>
      </c>
      <c r="M24" s="12">
        <f>($C24/INDEX('Nutrition Table'!$A$5:$AN$277,$B24+1,2))*(INDEX('Nutrition Table'!$A$5:$AN$277,$B24+1,'Nutrition Table'!L$4))</f>
        <v>0</v>
      </c>
      <c r="N24" s="12">
        <f>($C24/INDEX('Nutrition Table'!$A$5:$AN$277,$B24+1,2))*(INDEX('Nutrition Table'!$A$5:$AN$277,$B24+1,'Nutrition Table'!M$4))</f>
        <v>0</v>
      </c>
      <c r="O24" s="12">
        <f>($C24/INDEX('Nutrition Table'!$A$5:$AN$277,$B24+1,2))*(INDEX('Nutrition Table'!$A$5:$AN$277,$B24+1,'Nutrition Table'!N$4))</f>
        <v>0</v>
      </c>
      <c r="P24" s="12">
        <f>($C24/INDEX('Nutrition Table'!$A$5:$AN$277,$B24+1,2))*(INDEX('Nutrition Table'!$A$5:$AN$277,$B24+1,'Nutrition Table'!O$4))</f>
        <v>0</v>
      </c>
      <c r="Q24" s="12">
        <f>($C24/INDEX('Nutrition Table'!$A$5:$AN$277,$B24+1,2))*(INDEX('Nutrition Table'!$A$5:$AN$277,$B24+1,'Nutrition Table'!P$4))</f>
        <v>0</v>
      </c>
      <c r="R24" s="12">
        <f>($C24/INDEX('Nutrition Table'!$A$5:$AN$277,$B24+1,2))*(INDEX('Nutrition Table'!$A$5:$AN$277,$B24+1,'Nutrition Table'!Q$4))</f>
        <v>0</v>
      </c>
      <c r="S24" s="12">
        <f>($C24/INDEX('Nutrition Table'!$A$5:$AN$277,$B24+1,2))*(INDEX('Nutrition Table'!$A$5:$AN$277,$B24+1,'Nutrition Table'!R$4))</f>
        <v>0</v>
      </c>
      <c r="T24" s="12">
        <f>($C24/INDEX('Nutrition Table'!$A$5:$AN$277,$B24+1,2))*(INDEX('Nutrition Table'!$A$5:$AN$277,$B24+1,'Nutrition Table'!S$4))</f>
        <v>0</v>
      </c>
      <c r="U24" s="40">
        <f>($C24/INDEX('Nutrition Table'!$A$5:$AN$277,$B24+1,2))*(INDEX('Nutrition Table'!$A$5:$AN$277,$B24+1,'Nutrition Table'!T$4))</f>
        <v>0</v>
      </c>
      <c r="V24" s="12">
        <f>($C24/INDEX('Nutrition Table'!$A$5:$AN$277,$B24+1,2))*(INDEX('Nutrition Table'!$A$5:$AN$277,$B24+1,'Nutrition Table'!U$4))</f>
        <v>0</v>
      </c>
      <c r="W24" s="12">
        <f>($C24/INDEX('Nutrition Table'!$A$5:$AN$277,$B24+1,2))*(INDEX('Nutrition Table'!$A$5:$AN$277,$B24+1,'Nutrition Table'!V$4))</f>
        <v>0</v>
      </c>
      <c r="X24" s="12">
        <f>($C24/INDEX('Nutrition Table'!$A$5:$AN$277,$B24+1,2))*(INDEX('Nutrition Table'!$A$5:$AN$277,$B24+1,'Nutrition Table'!W$4))</f>
        <v>0</v>
      </c>
      <c r="Y24" s="12">
        <f>($C24/INDEX('Nutrition Table'!$A$5:$AN$277,$B24+1,2))*(INDEX('Nutrition Table'!$A$5:$AN$277,$B24+1,'Nutrition Table'!X$4))</f>
        <v>0</v>
      </c>
      <c r="Z24" s="12">
        <f>($C24/INDEX('Nutrition Table'!$A$5:$AN$277,$B24+1,2))*(INDEX('Nutrition Table'!$A$5:$AN$277,$B24+1,'Nutrition Table'!Y$4))</f>
        <v>0</v>
      </c>
      <c r="AA24" s="12">
        <f>($C24/INDEX('Nutrition Table'!$A$5:$AN$277,$B24+1,2))*(INDEX('Nutrition Table'!$A$5:$AN$277,$B24+1,'Nutrition Table'!Z$4))</f>
        <v>0</v>
      </c>
      <c r="AB24" s="12">
        <f>($C24/INDEX('Nutrition Table'!$A$5:$AN$277,$B24+1,2))*(INDEX('Nutrition Table'!$A$5:$AN$277,$B24+1,'Nutrition Table'!AA$4))</f>
        <v>0</v>
      </c>
      <c r="AC24" s="12">
        <f>($C24/INDEX('Nutrition Table'!$A$5:$AN$277,$B24+1,2))*(INDEX('Nutrition Table'!$A$5:$AN$277,$B24+1,'Nutrition Table'!AB$4))</f>
        <v>0</v>
      </c>
      <c r="AD24" s="12">
        <f>($C24/INDEX('Nutrition Table'!$A$5:$AN$277,$B24+1,2))*(INDEX('Nutrition Table'!$A$5:$AN$277,$B24+1,'Nutrition Table'!AC$4))</f>
        <v>0</v>
      </c>
      <c r="AE24" s="40">
        <f>($C24/INDEX('Nutrition Table'!$A$5:$AN$277,$B24+1,2))*(INDEX('Nutrition Table'!$A$5:$AN$277,$B24+1,'Nutrition Table'!AD$4))</f>
        <v>0</v>
      </c>
      <c r="AF24" s="12">
        <f>($C24/INDEX('Nutrition Table'!$A$5:$AN$277,$B24+1,2))*(INDEX('Nutrition Table'!$A$5:$AN$277,$B24+1,'Nutrition Table'!AE$4))</f>
        <v>0</v>
      </c>
      <c r="AG24" s="12">
        <f>($C24/INDEX('Nutrition Table'!$A$5:$AN$277,$B24+1,2))*(INDEX('Nutrition Table'!$A$5:$AN$277,$B24+1,'Nutrition Table'!AF$4))</f>
        <v>0</v>
      </c>
      <c r="AH24" s="40">
        <f>($C24/INDEX('Nutrition Table'!$A$5:$AN$277,$B24+1,2))*(INDEX('Nutrition Table'!$A$5:$AN$277,$B24+1,'Nutrition Table'!AG$4))</f>
        <v>0</v>
      </c>
      <c r="AI24" s="12">
        <f>($C24/INDEX('Nutrition Table'!$A$5:$AN$277,$B24+1,2))*(INDEX('Nutrition Table'!$A$5:$AN$277,$B24+1,'Nutrition Table'!AH$4))</f>
        <v>0</v>
      </c>
      <c r="AJ24" s="12">
        <f>($C24/INDEX('Nutrition Table'!$A$5:$AN$277,$B24+1,2))*(INDEX('Nutrition Table'!$A$5:$AN$277,$B24+1,'Nutrition Table'!AI$4))</f>
        <v>0</v>
      </c>
      <c r="AK24" s="40">
        <f>($C24/INDEX('Nutrition Table'!$A$5:$AN$277,$B24+1,2))*(INDEX('Nutrition Table'!$A$5:$AN$277,$B24+1,'Nutrition Table'!AJ$4))</f>
        <v>0</v>
      </c>
      <c r="AL24" s="12">
        <f>($C24/INDEX('Nutrition Table'!$A$5:$AN$277,$B24+1,2))*(INDEX('Nutrition Table'!$A$5:$AN$277,$B24+1,'Nutrition Table'!AK$4))</f>
        <v>0</v>
      </c>
      <c r="AM24" s="12" t="str">
        <f>INDEX('Nutrition Table'!$A$5:$AN$277,$B24+1,'Nutrition Table'!AL$4)</f>
        <v>-</v>
      </c>
      <c r="AN24" s="40" t="str">
        <f>IF(AM24="-","-",AM24*G24/100)</f>
        <v>-</v>
      </c>
      <c r="AO24" s="131">
        <f>INDEX('Nutrition Table'!$A$5:$AN$277,$B24+1,'Nutrition Table'!AM$4)</f>
        <v>0</v>
      </c>
      <c r="AP24" s="12" t="str">
        <f>INDEX('Nutrition Table'!$A$5:$AN$277,$B24+1,'Nutrition Table'!AN$4)</f>
        <v xml:space="preserve"> --------------- </v>
      </c>
      <c r="AQ24" s="445">
        <f>($C24/INDEX('Nutrition Table'!$A$5:$AO$277,$B24+1,2))*(INDEX('Nutrition Table'!$A$5:$AO$277,$B24+1,'Nutrition Table'!AO$4))</f>
        <v>0</v>
      </c>
    </row>
    <row r="25" spans="1:43" ht="16.05" customHeight="1" x14ac:dyDescent="0.25">
      <c r="A25" s="301"/>
      <c r="B25" s="35"/>
      <c r="C25" s="489">
        <f>SUM(C15:C24)</f>
        <v>705</v>
      </c>
      <c r="D25" s="490" t="s">
        <v>200</v>
      </c>
      <c r="E25" s="13">
        <f>SUM(E15:E24)</f>
        <v>528.20000000000005</v>
      </c>
      <c r="F25" s="13">
        <f t="shared" ref="F25:AN25" si="4">SUM(F15:F24)</f>
        <v>26.88</v>
      </c>
      <c r="G25" s="13">
        <f t="shared" si="4"/>
        <v>64.09</v>
      </c>
      <c r="H25" s="17">
        <f t="shared" si="4"/>
        <v>18.59</v>
      </c>
      <c r="I25" s="92">
        <f t="shared" si="4"/>
        <v>840</v>
      </c>
      <c r="J25" s="93">
        <f t="shared" si="4"/>
        <v>500</v>
      </c>
      <c r="K25" s="93">
        <f t="shared" si="4"/>
        <v>736</v>
      </c>
      <c r="L25" s="93">
        <f t="shared" si="4"/>
        <v>5186</v>
      </c>
      <c r="M25" s="93">
        <f t="shared" si="4"/>
        <v>2484</v>
      </c>
      <c r="N25" s="93">
        <f t="shared" si="4"/>
        <v>414</v>
      </c>
      <c r="O25" s="93">
        <f t="shared" si="4"/>
        <v>145</v>
      </c>
      <c r="P25" s="93">
        <f t="shared" si="4"/>
        <v>1.29</v>
      </c>
      <c r="Q25" s="93">
        <f t="shared" si="4"/>
        <v>60200</v>
      </c>
      <c r="R25" s="93">
        <f t="shared" si="4"/>
        <v>50</v>
      </c>
      <c r="S25" s="93">
        <f t="shared" si="4"/>
        <v>2793</v>
      </c>
      <c r="T25" s="93">
        <f t="shared" si="4"/>
        <v>11.864999999999998</v>
      </c>
      <c r="U25" s="106">
        <f t="shared" si="4"/>
        <v>290010</v>
      </c>
      <c r="V25" s="93">
        <f t="shared" si="4"/>
        <v>180000</v>
      </c>
      <c r="W25" s="93">
        <f t="shared" si="4"/>
        <v>523</v>
      </c>
      <c r="X25" s="93">
        <f t="shared" si="4"/>
        <v>4460</v>
      </c>
      <c r="Y25" s="93">
        <f t="shared" si="4"/>
        <v>114000</v>
      </c>
      <c r="Z25" s="93">
        <f t="shared" si="4"/>
        <v>2215</v>
      </c>
      <c r="AA25" s="93">
        <f t="shared" si="4"/>
        <v>427000</v>
      </c>
      <c r="AB25" s="93">
        <f t="shared" si="4"/>
        <v>750000</v>
      </c>
      <c r="AC25" s="93">
        <f t="shared" si="4"/>
        <v>72.2</v>
      </c>
      <c r="AD25" s="93">
        <f t="shared" si="4"/>
        <v>620000</v>
      </c>
      <c r="AE25" s="106">
        <f t="shared" si="4"/>
        <v>2990</v>
      </c>
      <c r="AF25" s="93">
        <f t="shared" si="4"/>
        <v>589.86</v>
      </c>
      <c r="AG25" s="93">
        <f t="shared" si="4"/>
        <v>7.3999999999999995</v>
      </c>
      <c r="AH25" s="106">
        <f t="shared" si="4"/>
        <v>423</v>
      </c>
      <c r="AI25" s="93">
        <f t="shared" si="4"/>
        <v>4.2512499999999998</v>
      </c>
      <c r="AJ25" s="93">
        <f t="shared" si="4"/>
        <v>8.6198000000000015</v>
      </c>
      <c r="AK25" s="106">
        <f t="shared" si="4"/>
        <v>3.4390999999999998</v>
      </c>
      <c r="AL25" s="93">
        <f t="shared" si="4"/>
        <v>23.86</v>
      </c>
      <c r="AM25" s="93">
        <f>100*AN25/(IF(AM15="-",0,G15)+IF(AM16="-",0,G16)+IF(AM17="-",0,G17)+IF(AM18="-",0,G18)+IF(AM19="-",0,G19)+IF(AM20="-",0,G20)+IF(AM21="-",0,G21)+IF(AM22="-",0,G22)+IF(AM23="-",0,G23)+IF(AM24="-",0,G24)+0.0001)</f>
        <v>63.607795899834755</v>
      </c>
      <c r="AN25" s="106">
        <f t="shared" si="4"/>
        <v>40.766300000000001</v>
      </c>
      <c r="AO25" s="136"/>
      <c r="AP25" s="93"/>
      <c r="AQ25" s="446">
        <f>SUM(AQ15:AQ24)</f>
        <v>0</v>
      </c>
    </row>
    <row r="26" spans="1:43" ht="16.05" customHeight="1" x14ac:dyDescent="0.25">
      <c r="A26" s="301"/>
      <c r="B26" s="35" t="s">
        <v>209</v>
      </c>
      <c r="C26" s="491">
        <f>E25*100/C25</f>
        <v>74.921985815602852</v>
      </c>
      <c r="D26" s="490" t="s">
        <v>895</v>
      </c>
      <c r="E26" s="2"/>
      <c r="F26" s="3">
        <f>IF((F25+G25+H25)&gt;0,F25*4/(F25*4+G25*4+H25*9),0)</f>
        <v>0.20241344904836309</v>
      </c>
      <c r="G26" s="3">
        <f>IF((F25+G25+H25)&gt;0,G25*4/(F25*4+G25*4+H25*9),0)</f>
        <v>0.48261450705020797</v>
      </c>
      <c r="H26" s="5">
        <f>IF((F25+G25+H25)&gt;0,H25*9/(F25*4+G25*4+H25*9),0)</f>
        <v>0.31497204390142886</v>
      </c>
      <c r="I26" s="95"/>
      <c r="J26" s="82"/>
      <c r="K26" s="82"/>
      <c r="L26" s="82"/>
      <c r="M26" s="82"/>
      <c r="N26" s="82"/>
      <c r="O26" s="82"/>
      <c r="P26" s="82"/>
      <c r="Q26" s="82"/>
      <c r="R26" s="82"/>
      <c r="S26" s="82"/>
      <c r="T26" s="82"/>
      <c r="U26" s="94"/>
      <c r="V26" s="82"/>
      <c r="W26" s="82"/>
      <c r="X26" s="82"/>
      <c r="Y26" s="82"/>
      <c r="Z26" s="82"/>
      <c r="AA26" s="82"/>
      <c r="AB26" s="82"/>
      <c r="AC26" s="82"/>
      <c r="AD26" s="82"/>
      <c r="AE26" s="94"/>
      <c r="AF26" s="82"/>
      <c r="AG26" s="82"/>
      <c r="AH26" s="94"/>
      <c r="AI26" s="303">
        <f>IF((AI25+AJ25+AK25)&gt;0,AI25/(AI25+AJ25+AK25),0)</f>
        <v>0.26065057648151607</v>
      </c>
      <c r="AJ26" s="303">
        <f>IF((AI25+AJ25+AK25)&gt;0,AJ25/(AI25+AJ25+AK25),0)</f>
        <v>0.52849299362666813</v>
      </c>
      <c r="AK26" s="129">
        <f>IF((AI25+AJ25+AK25)&gt;0,AK25/(AI25+AJ25+AK25),0)</f>
        <v>0.21085642989181583</v>
      </c>
      <c r="AL26" s="303">
        <f>IF(G25&gt;0,AL25/G25,0)</f>
        <v>0.37228896863785299</v>
      </c>
      <c r="AM26" s="82"/>
      <c r="AN26" s="94"/>
      <c r="AO26" s="132"/>
      <c r="AP26" s="82"/>
      <c r="AQ26" s="447"/>
    </row>
    <row r="27" spans="1:43" ht="16.05" customHeight="1" x14ac:dyDescent="0.25">
      <c r="A27" s="300"/>
      <c r="B27" s="503" t="s">
        <v>429</v>
      </c>
      <c r="C27" s="4"/>
      <c r="D27" s="41"/>
      <c r="E27" s="48">
        <f>IF($C$9=0,0,E25/$C$9)</f>
        <v>0.14046938368459544</v>
      </c>
      <c r="F27" s="49">
        <f>IF($E$10=0,0,F25/$E$10)</f>
        <v>9.5312811648161688E-2</v>
      </c>
      <c r="G27" s="49">
        <f>IF($E$11=0,0,G25/$E$11)</f>
        <v>0.13635263612791704</v>
      </c>
      <c r="H27" s="50">
        <f>IF($E$12=0,0,H25/$E$12)</f>
        <v>0.22247191011235953</v>
      </c>
      <c r="I27" s="126">
        <f>IF(I$119=0,0,I25/I$119)</f>
        <v>0.18615783525031579</v>
      </c>
      <c r="J27" s="127">
        <f>IF(J$119=0,0,J25/J$119)</f>
        <v>0.27702058817011277</v>
      </c>
      <c r="K27" s="127">
        <f t="shared" ref="K27:AH27" si="5">IF(K$119=0,0,K25/K$119)</f>
        <v>0.37640705149514403</v>
      </c>
      <c r="L27" s="127">
        <f t="shared" si="5"/>
        <v>0.21549431553753076</v>
      </c>
      <c r="M27" s="127">
        <f t="shared" si="5"/>
        <v>0.3302971876869889</v>
      </c>
      <c r="N27" s="127">
        <f t="shared" si="5"/>
        <v>0.21172896646601852</v>
      </c>
      <c r="O27" s="127">
        <f t="shared" si="5"/>
        <v>0.24100791170799815</v>
      </c>
      <c r="P27" s="127">
        <f t="shared" si="5"/>
        <v>0.3573565587394455</v>
      </c>
      <c r="Q27" s="127">
        <f t="shared" si="5"/>
        <v>0.44471038420908776</v>
      </c>
      <c r="R27" s="127">
        <f t="shared" si="5"/>
        <v>0.16621235290206768</v>
      </c>
      <c r="S27" s="127">
        <f t="shared" si="5"/>
        <v>0.12379496044146</v>
      </c>
      <c r="T27" s="127">
        <f t="shared" si="5"/>
        <v>6.5736985572767762E-2</v>
      </c>
      <c r="U27" s="128">
        <f t="shared" si="5"/>
        <v>0.35056905065548105</v>
      </c>
      <c r="V27" s="127">
        <f t="shared" si="5"/>
        <v>0.11967289408948872</v>
      </c>
      <c r="W27" s="127">
        <f t="shared" si="5"/>
        <v>0.38635138030125066</v>
      </c>
      <c r="X27" s="127">
        <f t="shared" si="5"/>
        <v>0.37065354697161096</v>
      </c>
      <c r="Y27" s="127">
        <f t="shared" si="5"/>
        <v>0.18045912600795919</v>
      </c>
      <c r="Z27" s="127">
        <f t="shared" si="5"/>
        <v>0.64027888987492165</v>
      </c>
      <c r="AA27" s="127">
        <f t="shared" si="5"/>
        <v>0.40555814108104515</v>
      </c>
      <c r="AB27" s="127">
        <f t="shared" si="5"/>
        <v>0.10609299121408576</v>
      </c>
      <c r="AC27" s="127">
        <f t="shared" si="5"/>
        <v>0.87276595487485731</v>
      </c>
      <c r="AD27" s="127">
        <f t="shared" si="5"/>
        <v>0.27480442346475192</v>
      </c>
      <c r="AE27" s="128">
        <f t="shared" si="5"/>
        <v>0.18071815824624815</v>
      </c>
      <c r="AF27" s="127">
        <f t="shared" si="5"/>
        <v>0.10599137133277151</v>
      </c>
      <c r="AG27" s="127">
        <f t="shared" si="5"/>
        <v>0.12947067489213693</v>
      </c>
      <c r="AH27" s="128">
        <f t="shared" si="5"/>
        <v>1.4061565055514926</v>
      </c>
      <c r="AI27" s="127"/>
      <c r="AJ27" s="127"/>
      <c r="AK27" s="128"/>
      <c r="AL27" s="127"/>
      <c r="AM27" s="127"/>
      <c r="AN27" s="128"/>
      <c r="AO27" s="137"/>
      <c r="AP27" s="127"/>
      <c r="AQ27" s="448"/>
    </row>
    <row r="28" spans="1:43" ht="16.05" customHeight="1" x14ac:dyDescent="0.25">
      <c r="A28" s="302" t="s">
        <v>933</v>
      </c>
      <c r="B28" s="501">
        <v>11</v>
      </c>
      <c r="C28" s="484">
        <v>100</v>
      </c>
      <c r="D28" s="38" t="str">
        <f>INDEX('Nutrition Table'!$A$5:$AN$277,$B28+1,'Nutrition Table'!C$4)</f>
        <v>gr</v>
      </c>
      <c r="E28" s="39">
        <f>($C28/INDEX('Nutrition Table'!$A$5:$AN$277,$B28+1,2))*(INDEX('Nutrition Table'!$A$5:$AN$277,$B28+1,'Nutrition Table'!D$4))</f>
        <v>89</v>
      </c>
      <c r="F28" s="12">
        <f>($C28/INDEX('Nutrition Table'!$A$5:$AN$277,$B28+1,2))*(INDEX('Nutrition Table'!$A$5:$AN$277,$B28+1,'Nutrition Table'!E$4))</f>
        <v>1.0900000000000001</v>
      </c>
      <c r="G28" s="12">
        <f>($C28/INDEX('Nutrition Table'!$A$5:$AN$277,$B28+1,2))*(INDEX('Nutrition Table'!$A$5:$AN$277,$B28+1,'Nutrition Table'!F$4))</f>
        <v>22.84</v>
      </c>
      <c r="H28" s="16">
        <f>($C28/INDEX('Nutrition Table'!$A$5:$AN$277,$B28+1,2))*(INDEX('Nutrition Table'!$A$5:$AN$277,$B28+1,'Nutrition Table'!G$4))</f>
        <v>0.33</v>
      </c>
      <c r="I28" s="45">
        <f>($C28/INDEX('Nutrition Table'!$A$5:$AN$277,$B28+1,2))*(INDEX('Nutrition Table'!$A$5:$AN$277,$B28+1,'Nutrition Table'!H$4))</f>
        <v>64</v>
      </c>
      <c r="J28" s="12">
        <f>($C28/INDEX('Nutrition Table'!$A$5:$AN$277,$B28+1,2))*(INDEX('Nutrition Table'!$A$5:$AN$277,$B28+1,'Nutrition Table'!I$4))</f>
        <v>31</v>
      </c>
      <c r="K28" s="12">
        <f>($C28/INDEX('Nutrition Table'!$A$5:$AN$277,$B28+1,2))*(INDEX('Nutrition Table'!$A$5:$AN$277,$B28+1,'Nutrition Table'!J$4))</f>
        <v>73</v>
      </c>
      <c r="L28" s="12">
        <f>($C28/INDEX('Nutrition Table'!$A$5:$AN$277,$B28+1,2))*(INDEX('Nutrition Table'!$A$5:$AN$277,$B28+1,'Nutrition Table'!K$4))</f>
        <v>665</v>
      </c>
      <c r="M28" s="12">
        <f>($C28/INDEX('Nutrition Table'!$A$5:$AN$277,$B28+1,2))*(INDEX('Nutrition Table'!$A$5:$AN$277,$B28+1,'Nutrition Table'!L$4))</f>
        <v>334</v>
      </c>
      <c r="N28" s="12">
        <f>($C28/INDEX('Nutrition Table'!$A$5:$AN$277,$B28+1,2))*(INDEX('Nutrition Table'!$A$5:$AN$277,$B28+1,'Nutrition Table'!M$4))</f>
        <v>367</v>
      </c>
      <c r="O28" s="12">
        <f>($C28/INDEX('Nutrition Table'!$A$5:$AN$277,$B28+1,2))*(INDEX('Nutrition Table'!$A$5:$AN$277,$B28+1,'Nutrition Table'!N$4))</f>
        <v>20</v>
      </c>
      <c r="P28" s="12">
        <f>($C28/INDEX('Nutrition Table'!$A$5:$AN$277,$B28+1,2))*(INDEX('Nutrition Table'!$A$5:$AN$277,$B28+1,'Nutrition Table'!O$4))</f>
        <v>0</v>
      </c>
      <c r="Q28" s="12">
        <f>($C28/INDEX('Nutrition Table'!$A$5:$AN$277,$B28+1,2))*(INDEX('Nutrition Table'!$A$5:$AN$277,$B28+1,'Nutrition Table'!P$4))</f>
        <v>8700</v>
      </c>
      <c r="R28" s="12">
        <f>($C28/INDEX('Nutrition Table'!$A$5:$AN$277,$B28+1,2))*(INDEX('Nutrition Table'!$A$5:$AN$277,$B28+1,'Nutrition Table'!Q$4))</f>
        <v>0</v>
      </c>
      <c r="S28" s="12">
        <f>($C28/INDEX('Nutrition Table'!$A$5:$AN$277,$B28+1,2))*(INDEX('Nutrition Table'!$A$5:$AN$277,$B28+1,'Nutrition Table'!R$4))</f>
        <v>100</v>
      </c>
      <c r="T28" s="12">
        <f>($C28/INDEX('Nutrition Table'!$A$5:$AN$277,$B28+1,2))*(INDEX('Nutrition Table'!$A$5:$AN$277,$B28+1,'Nutrition Table'!S$4))</f>
        <v>0.5</v>
      </c>
      <c r="U28" s="40">
        <f>($C28/INDEX('Nutrition Table'!$A$5:$AN$277,$B28+1,2))*(INDEX('Nutrition Table'!$A$5:$AN$277,$B28+1,'Nutrition Table'!T$4))</f>
        <v>9800</v>
      </c>
      <c r="V28" s="12">
        <f>($C28/INDEX('Nutrition Table'!$A$5:$AN$277,$B28+1,2))*(INDEX('Nutrition Table'!$A$5:$AN$277,$B28+1,'Nutrition Table'!U$4))</f>
        <v>5000</v>
      </c>
      <c r="W28" s="12">
        <f>($C28/INDEX('Nutrition Table'!$A$5:$AN$277,$B28+1,2))*(INDEX('Nutrition Table'!$A$5:$AN$277,$B28+1,'Nutrition Table'!V$4))</f>
        <v>78</v>
      </c>
      <c r="X28" s="12">
        <f>($C28/INDEX('Nutrition Table'!$A$5:$AN$277,$B28+1,2))*(INDEX('Nutrition Table'!$A$5:$AN$277,$B28+1,'Nutrition Table'!W$4))</f>
        <v>260</v>
      </c>
      <c r="Y28" s="12">
        <f>($C28/INDEX('Nutrition Table'!$A$5:$AN$277,$B28+1,2))*(INDEX('Nutrition Table'!$A$5:$AN$277,$B28+1,'Nutrition Table'!X$4))</f>
        <v>27000</v>
      </c>
      <c r="Z28" s="12">
        <f>($C28/INDEX('Nutrition Table'!$A$5:$AN$277,$B28+1,2))*(INDEX('Nutrition Table'!$A$5:$AN$277,$B28+1,'Nutrition Table'!Y$4))</f>
        <v>270</v>
      </c>
      <c r="AA28" s="12">
        <f>($C28/INDEX('Nutrition Table'!$A$5:$AN$277,$B28+1,2))*(INDEX('Nutrition Table'!$A$5:$AN$277,$B28+1,'Nutrition Table'!Z$4))</f>
        <v>22000</v>
      </c>
      <c r="AB28" s="12">
        <f>($C28/INDEX('Nutrition Table'!$A$5:$AN$277,$B28+1,2))*(INDEX('Nutrition Table'!$A$5:$AN$277,$B28+1,'Nutrition Table'!AA$4))</f>
        <v>358000</v>
      </c>
      <c r="AC28" s="12">
        <f>($C28/INDEX('Nutrition Table'!$A$5:$AN$277,$B28+1,2))*(INDEX('Nutrition Table'!$A$5:$AN$277,$B28+1,'Nutrition Table'!AB$4))</f>
        <v>1</v>
      </c>
      <c r="AD28" s="12">
        <f>($C28/INDEX('Nutrition Table'!$A$5:$AN$277,$B28+1,2))*(INDEX('Nutrition Table'!$A$5:$AN$277,$B28+1,'Nutrition Table'!AC$4))</f>
        <v>1000</v>
      </c>
      <c r="AE28" s="40">
        <f>($C28/INDEX('Nutrition Table'!$A$5:$AN$277,$B28+1,2))*(INDEX('Nutrition Table'!$A$5:$AN$277,$B28+1,'Nutrition Table'!AD$4))</f>
        <v>150</v>
      </c>
      <c r="AF28" s="12">
        <f>($C28/INDEX('Nutrition Table'!$A$5:$AN$277,$B28+1,2))*(INDEX('Nutrition Table'!$A$5:$AN$277,$B28+1,'Nutrition Table'!AE$4))</f>
        <v>74.91</v>
      </c>
      <c r="AG28" s="12">
        <f>($C28/INDEX('Nutrition Table'!$A$5:$AN$277,$B28+1,2))*(INDEX('Nutrition Table'!$A$5:$AN$277,$B28+1,'Nutrition Table'!AF$4))</f>
        <v>2.6</v>
      </c>
      <c r="AH28" s="40">
        <f>($C28/INDEX('Nutrition Table'!$A$5:$AN$277,$B28+1,2))*(INDEX('Nutrition Table'!$A$5:$AN$277,$B28+1,'Nutrition Table'!AG$4))</f>
        <v>0</v>
      </c>
      <c r="AI28" s="12">
        <f>($C28/INDEX('Nutrition Table'!$A$5:$AN$277,$B28+1,2))*(INDEX('Nutrition Table'!$A$5:$AN$277,$B28+1,'Nutrition Table'!AH$4))</f>
        <v>0.112</v>
      </c>
      <c r="AJ28" s="12">
        <f>($C28/INDEX('Nutrition Table'!$A$5:$AN$277,$B28+1,2))*(INDEX('Nutrition Table'!$A$5:$AN$277,$B28+1,'Nutrition Table'!AI$4))</f>
        <v>3.2000000000000001E-2</v>
      </c>
      <c r="AK28" s="40">
        <f>($C28/INDEX('Nutrition Table'!$A$5:$AN$277,$B28+1,2))*(INDEX('Nutrition Table'!$A$5:$AN$277,$B28+1,'Nutrition Table'!AJ$4))</f>
        <v>7.2999999999999995E-2</v>
      </c>
      <c r="AL28" s="12">
        <f>($C28/INDEX('Nutrition Table'!$A$5:$AN$277,$B28+1,2))*(INDEX('Nutrition Table'!$A$5:$AN$277,$B28+1,'Nutrition Table'!AK$4))</f>
        <v>12.23</v>
      </c>
      <c r="AM28" s="12">
        <f>INDEX('Nutrition Table'!$A$5:$AN$277,$B28+1,'Nutrition Table'!AL$4)</f>
        <v>53</v>
      </c>
      <c r="AN28" s="40">
        <f>IF(AM28="-","-",AM28*G28/100)</f>
        <v>12.1052</v>
      </c>
      <c r="AO28" s="131" t="str">
        <f>INDEX('Nutrition Table'!$A$5:$AN$277,$B28+1,'Nutrition Table'!AM$4)</f>
        <v>Great source of carbohydrates</v>
      </c>
      <c r="AP28" s="12" t="str">
        <f>INDEX('Nutrition Table'!$A$5:$AN$277,$B28+1,'Nutrition Table'!AN$4)</f>
        <v>bananen</v>
      </c>
      <c r="AQ28" s="445">
        <f>($C28/INDEX('Nutrition Table'!$A$5:$AO$277,$B28+1,2))*(INDEX('Nutrition Table'!$A$5:$AO$277,$B28+1,'Nutrition Table'!AO$4))</f>
        <v>0</v>
      </c>
    </row>
    <row r="29" spans="1:43" ht="16.05" customHeight="1" x14ac:dyDescent="0.25">
      <c r="A29" s="532" t="s">
        <v>934</v>
      </c>
      <c r="B29" s="502">
        <v>150</v>
      </c>
      <c r="C29" s="485">
        <v>500</v>
      </c>
      <c r="D29" s="25" t="str">
        <f>INDEX('Nutrition Table'!$A$5:$AN$277,$B29+1,'Nutrition Table'!C$4)</f>
        <v>gr</v>
      </c>
      <c r="E29" s="12">
        <f>($C29/INDEX('Nutrition Table'!$A$5:$AN$277,$B29+1,2))*(INDEX('Nutrition Table'!$A$5:$AN$277,$B29+1,'Nutrition Table'!D$4))</f>
        <v>170</v>
      </c>
      <c r="F29" s="12">
        <f>($C29/INDEX('Nutrition Table'!$A$5:$AN$277,$B29+1,2))*(INDEX('Nutrition Table'!$A$5:$AN$277,$B29+1,'Nutrition Table'!E$4))</f>
        <v>16.850000000000001</v>
      </c>
      <c r="G29" s="12">
        <f>($C29/INDEX('Nutrition Table'!$A$5:$AN$277,$B29+1,2))*(INDEX('Nutrition Table'!$A$5:$AN$277,$B29+1,'Nutrition Table'!F$4))</f>
        <v>24.8</v>
      </c>
      <c r="H29" s="16">
        <f>($C29/INDEX('Nutrition Table'!$A$5:$AN$277,$B29+1,2))*(INDEX('Nutrition Table'!$A$5:$AN$277,$B29+1,'Nutrition Table'!G$4))</f>
        <v>0.4</v>
      </c>
      <c r="I29" s="45">
        <f>($C29/INDEX('Nutrition Table'!$A$5:$AN$277,$B29+1,2))*(INDEX('Nutrition Table'!$A$5:$AN$277,$B29+1,'Nutrition Table'!H$4))</f>
        <v>75</v>
      </c>
      <c r="J29" s="12">
        <f>($C29/INDEX('Nutrition Table'!$A$5:$AN$277,$B29+1,2))*(INDEX('Nutrition Table'!$A$5:$AN$277,$B29+1,'Nutrition Table'!I$4))</f>
        <v>225</v>
      </c>
      <c r="K29" s="12">
        <f>($C29/INDEX('Nutrition Table'!$A$5:$AN$277,$B29+1,2))*(INDEX('Nutrition Table'!$A$5:$AN$277,$B29+1,'Nutrition Table'!J$4))</f>
        <v>910</v>
      </c>
      <c r="L29" s="12">
        <f>($C29/INDEX('Nutrition Table'!$A$5:$AN$277,$B29+1,2))*(INDEX('Nutrition Table'!$A$5:$AN$277,$B29+1,'Nutrition Table'!K$4))</f>
        <v>470</v>
      </c>
      <c r="M29" s="12">
        <f>($C29/INDEX('Nutrition Table'!$A$5:$AN$277,$B29+1,2))*(INDEX('Nutrition Table'!$A$5:$AN$277,$B29+1,'Nutrition Table'!L$4))</f>
        <v>1785</v>
      </c>
      <c r="N29" s="12">
        <f>($C29/INDEX('Nutrition Table'!$A$5:$AN$277,$B29+1,2))*(INDEX('Nutrition Table'!$A$5:$AN$277,$B29+1,'Nutrition Table'!M$4))</f>
        <v>185</v>
      </c>
      <c r="O29" s="12">
        <f>($C29/INDEX('Nutrition Table'!$A$5:$AN$277,$B29+1,2))*(INDEX('Nutrition Table'!$A$5:$AN$277,$B29+1,'Nutrition Table'!N$4))</f>
        <v>25</v>
      </c>
      <c r="P29" s="12">
        <f>($C29/INDEX('Nutrition Table'!$A$5:$AN$277,$B29+1,2))*(INDEX('Nutrition Table'!$A$5:$AN$277,$B29+1,'Nutrition Table'!O$4))</f>
        <v>2.5</v>
      </c>
      <c r="Q29" s="12">
        <f>($C29/INDEX('Nutrition Table'!$A$5:$AN$277,$B29+1,2))*(INDEX('Nutrition Table'!$A$5:$AN$277,$B29+1,'Nutrition Table'!P$4))</f>
        <v>0</v>
      </c>
      <c r="R29" s="12">
        <f>($C29/INDEX('Nutrition Table'!$A$5:$AN$277,$B29+1,2))*(INDEX('Nutrition Table'!$A$5:$AN$277,$B29+1,'Nutrition Table'!Q$4))</f>
        <v>0</v>
      </c>
      <c r="S29" s="12">
        <f>($C29/INDEX('Nutrition Table'!$A$5:$AN$277,$B29+1,2))*(INDEX('Nutrition Table'!$A$5:$AN$277,$B29+1,'Nutrition Table'!R$4))</f>
        <v>50</v>
      </c>
      <c r="T29" s="12">
        <f>($C29/INDEX('Nutrition Table'!$A$5:$AN$277,$B29+1,2))*(INDEX('Nutrition Table'!$A$5:$AN$277,$B29+1,'Nutrition Table'!S$4))</f>
        <v>0</v>
      </c>
      <c r="U29" s="40">
        <f>($C29/INDEX('Nutrition Table'!$A$5:$AN$277,$B29+1,2))*(INDEX('Nutrition Table'!$A$5:$AN$277,$B29+1,'Nutrition Table'!T$4))</f>
        <v>78000</v>
      </c>
      <c r="V29" s="12">
        <f>($C29/INDEX('Nutrition Table'!$A$5:$AN$277,$B29+1,2))*(INDEX('Nutrition Table'!$A$5:$AN$277,$B29+1,'Nutrition Table'!U$4))</f>
        <v>610000</v>
      </c>
      <c r="W29" s="12">
        <f>($C29/INDEX('Nutrition Table'!$A$5:$AN$277,$B29+1,2))*(INDEX('Nutrition Table'!$A$5:$AN$277,$B29+1,'Nutrition Table'!V$4))</f>
        <v>65</v>
      </c>
      <c r="X29" s="12">
        <f>($C29/INDEX('Nutrition Table'!$A$5:$AN$277,$B29+1,2))*(INDEX('Nutrition Table'!$A$5:$AN$277,$B29+1,'Nutrition Table'!W$4))</f>
        <v>150</v>
      </c>
      <c r="Y29" s="12">
        <f>($C29/INDEX('Nutrition Table'!$A$5:$AN$277,$B29+1,2))*(INDEX('Nutrition Table'!$A$5:$AN$277,$B29+1,'Nutrition Table'!X$4))</f>
        <v>55000</v>
      </c>
      <c r="Z29" s="12">
        <f>($C29/INDEX('Nutrition Table'!$A$5:$AN$277,$B29+1,2))*(INDEX('Nutrition Table'!$A$5:$AN$277,$B29+1,'Nutrition Table'!Y$4))</f>
        <v>15</v>
      </c>
      <c r="AA29" s="12">
        <f>($C29/INDEX('Nutrition Table'!$A$5:$AN$277,$B29+1,2))*(INDEX('Nutrition Table'!$A$5:$AN$277,$B29+1,'Nutrition Table'!Z$4))</f>
        <v>505000</v>
      </c>
      <c r="AB29" s="12">
        <f>($C29/INDEX('Nutrition Table'!$A$5:$AN$277,$B29+1,2))*(INDEX('Nutrition Table'!$A$5:$AN$277,$B29+1,'Nutrition Table'!AA$4))</f>
        <v>780000</v>
      </c>
      <c r="AC29" s="12">
        <f>($C29/INDEX('Nutrition Table'!$A$5:$AN$277,$B29+1,2))*(INDEX('Nutrition Table'!$A$5:$AN$277,$B29+1,'Nutrition Table'!AB$4))</f>
        <v>15.5</v>
      </c>
      <c r="AD29" s="12">
        <f>($C29/INDEX('Nutrition Table'!$A$5:$AN$277,$B29+1,2))*(INDEX('Nutrition Table'!$A$5:$AN$277,$B29+1,'Nutrition Table'!AC$4))</f>
        <v>210000</v>
      </c>
      <c r="AE29" s="40">
        <f>($C29/INDEX('Nutrition Table'!$A$5:$AN$277,$B29+1,2))*(INDEX('Nutrition Table'!$A$5:$AN$277,$B29+1,'Nutrition Table'!AD$4))</f>
        <v>2100</v>
      </c>
      <c r="AF29" s="12">
        <f>($C29/INDEX('Nutrition Table'!$A$5:$AN$277,$B29+1,2))*(INDEX('Nutrition Table'!$A$5:$AN$277,$B29+1,'Nutrition Table'!AE$4))</f>
        <v>454.20000000000005</v>
      </c>
      <c r="AG29" s="12">
        <f>($C29/INDEX('Nutrition Table'!$A$5:$AN$277,$B29+1,2))*(INDEX('Nutrition Table'!$A$5:$AN$277,$B29+1,'Nutrition Table'!AF$4))</f>
        <v>0</v>
      </c>
      <c r="AH29" s="40">
        <f>($C29/INDEX('Nutrition Table'!$A$5:$AN$277,$B29+1,2))*(INDEX('Nutrition Table'!$A$5:$AN$277,$B29+1,'Nutrition Table'!AG$4))</f>
        <v>10</v>
      </c>
      <c r="AI29" s="12">
        <f>($C29/INDEX('Nutrition Table'!$A$5:$AN$277,$B29+1,2))*(INDEX('Nutrition Table'!$A$5:$AN$277,$B29+1,'Nutrition Table'!AH$4))</f>
        <v>0.255</v>
      </c>
      <c r="AJ29" s="12">
        <f>($C29/INDEX('Nutrition Table'!$A$5:$AN$277,$B29+1,2))*(INDEX('Nutrition Table'!$A$5:$AN$277,$B29+1,'Nutrition Table'!AI$4))</f>
        <v>0.10500000000000001</v>
      </c>
      <c r="AK29" s="40">
        <f>($C29/INDEX('Nutrition Table'!$A$5:$AN$277,$B29+1,2))*(INDEX('Nutrition Table'!$A$5:$AN$277,$B29+1,'Nutrition Table'!AJ$4))</f>
        <v>1.4999999999999999E-2</v>
      </c>
      <c r="AL29" s="12">
        <f>($C29/INDEX('Nutrition Table'!$A$5:$AN$277,$B29+1,2))*(INDEX('Nutrition Table'!$A$5:$AN$277,$B29+1,'Nutrition Table'!AK$4))</f>
        <v>25.45</v>
      </c>
      <c r="AM29" s="12">
        <f>INDEX('Nutrition Table'!$A$5:$AN$277,$B29+1,'Nutrition Table'!AL$4)</f>
        <v>33</v>
      </c>
      <c r="AN29" s="40">
        <f t="shared" ref="AN29:AN35" si="6">IF(AM29="-","-",AM29*G29/100)</f>
        <v>8.1839999999999993</v>
      </c>
      <c r="AO29" s="131">
        <f>INDEX('Nutrition Table'!$A$5:$AN$277,$B29+1,'Nutrition Table'!AM$4)</f>
        <v>0</v>
      </c>
      <c r="AP29" s="12" t="str">
        <f>INDEX('Nutrition Table'!$A$5:$AN$277,$B29+1,'Nutrition Table'!AN$4)</f>
        <v>melk, mager</v>
      </c>
      <c r="AQ29" s="445">
        <f>($C29/INDEX('Nutrition Table'!$A$5:$AO$277,$B29+1,2))*(INDEX('Nutrition Table'!$A$5:$AO$277,$B29+1,'Nutrition Table'!AO$4))</f>
        <v>0</v>
      </c>
    </row>
    <row r="30" spans="1:43" ht="16.05" customHeight="1" x14ac:dyDescent="0.25">
      <c r="A30" s="301"/>
      <c r="B30" s="502">
        <v>265</v>
      </c>
      <c r="C30" s="485">
        <v>30</v>
      </c>
      <c r="D30" s="25" t="str">
        <f>INDEX('Nutrition Table'!$A$5:$AN$277,$B30+1,'Nutrition Table'!C$4)</f>
        <v>gr</v>
      </c>
      <c r="E30" s="12">
        <f>($C30/INDEX('Nutrition Table'!$A$5:$AN$277,$B30+1,2))*(INDEX('Nutrition Table'!$A$5:$AN$277,$B30+1,'Nutrition Table'!D$4))</f>
        <v>122.1</v>
      </c>
      <c r="F30" s="12">
        <f>($C30/INDEX('Nutrition Table'!$A$5:$AN$277,$B30+1,2))*(INDEX('Nutrition Table'!$A$5:$AN$277,$B30+1,'Nutrition Table'!E$4))</f>
        <v>24</v>
      </c>
      <c r="G30" s="12">
        <f>($C30/INDEX('Nutrition Table'!$A$5:$AN$277,$B30+1,2))*(INDEX('Nutrition Table'!$A$5:$AN$277,$B30+1,'Nutrition Table'!F$4))</f>
        <v>1.7999999999999998</v>
      </c>
      <c r="H30" s="16">
        <f>($C30/INDEX('Nutrition Table'!$A$5:$AN$277,$B30+1,2))*(INDEX('Nutrition Table'!$A$5:$AN$277,$B30+1,'Nutrition Table'!G$4))</f>
        <v>2.1</v>
      </c>
      <c r="I30" s="45">
        <f>($C30/INDEX('Nutrition Table'!$A$5:$AN$277,$B30+1,2))*(INDEX('Nutrition Table'!$A$5:$AN$277,$B30+1,'Nutrition Table'!H$4))</f>
        <v>0</v>
      </c>
      <c r="J30" s="12">
        <f>($C30/INDEX('Nutrition Table'!$A$5:$AN$277,$B30+1,2))*(INDEX('Nutrition Table'!$A$5:$AN$277,$B30+1,'Nutrition Table'!I$4))</f>
        <v>0</v>
      </c>
      <c r="K30" s="12">
        <f>($C30/INDEX('Nutrition Table'!$A$5:$AN$277,$B30+1,2))*(INDEX('Nutrition Table'!$A$5:$AN$277,$B30+1,'Nutrition Table'!J$4))</f>
        <v>0</v>
      </c>
      <c r="L30" s="12">
        <f>($C30/INDEX('Nutrition Table'!$A$5:$AN$277,$B30+1,2))*(INDEX('Nutrition Table'!$A$5:$AN$277,$B30+1,'Nutrition Table'!K$4))</f>
        <v>0</v>
      </c>
      <c r="M30" s="12">
        <f>($C30/INDEX('Nutrition Table'!$A$5:$AN$277,$B30+1,2))*(INDEX('Nutrition Table'!$A$5:$AN$277,$B30+1,'Nutrition Table'!L$4))</f>
        <v>0</v>
      </c>
      <c r="N30" s="12">
        <f>($C30/INDEX('Nutrition Table'!$A$5:$AN$277,$B30+1,2))*(INDEX('Nutrition Table'!$A$5:$AN$277,$B30+1,'Nutrition Table'!M$4))</f>
        <v>0</v>
      </c>
      <c r="O30" s="12">
        <f>($C30/INDEX('Nutrition Table'!$A$5:$AN$277,$B30+1,2))*(INDEX('Nutrition Table'!$A$5:$AN$277,$B30+1,'Nutrition Table'!N$4))</f>
        <v>0</v>
      </c>
      <c r="P30" s="12">
        <f>($C30/INDEX('Nutrition Table'!$A$5:$AN$277,$B30+1,2))*(INDEX('Nutrition Table'!$A$5:$AN$277,$B30+1,'Nutrition Table'!O$4))</f>
        <v>0</v>
      </c>
      <c r="Q30" s="12">
        <f>($C30/INDEX('Nutrition Table'!$A$5:$AN$277,$B30+1,2))*(INDEX('Nutrition Table'!$A$5:$AN$277,$B30+1,'Nutrition Table'!P$4))</f>
        <v>0</v>
      </c>
      <c r="R30" s="12">
        <f>($C30/INDEX('Nutrition Table'!$A$5:$AN$277,$B30+1,2))*(INDEX('Nutrition Table'!$A$5:$AN$277,$B30+1,'Nutrition Table'!Q$4))</f>
        <v>0</v>
      </c>
      <c r="S30" s="12">
        <f>($C30/INDEX('Nutrition Table'!$A$5:$AN$277,$B30+1,2))*(INDEX('Nutrition Table'!$A$5:$AN$277,$B30+1,'Nutrition Table'!R$4))</f>
        <v>0</v>
      </c>
      <c r="T30" s="12">
        <f>($C30/INDEX('Nutrition Table'!$A$5:$AN$277,$B30+1,2))*(INDEX('Nutrition Table'!$A$5:$AN$277,$B30+1,'Nutrition Table'!S$4))</f>
        <v>0</v>
      </c>
      <c r="U30" s="40">
        <f>($C30/INDEX('Nutrition Table'!$A$5:$AN$277,$B30+1,2))*(INDEX('Nutrition Table'!$A$5:$AN$277,$B30+1,'Nutrition Table'!T$4))</f>
        <v>0</v>
      </c>
      <c r="V30" s="12">
        <f>($C30/INDEX('Nutrition Table'!$A$5:$AN$277,$B30+1,2))*(INDEX('Nutrition Table'!$A$5:$AN$277,$B30+1,'Nutrition Table'!U$4))</f>
        <v>135000</v>
      </c>
      <c r="W30" s="12">
        <f>($C30/INDEX('Nutrition Table'!$A$5:$AN$277,$B30+1,2))*(INDEX('Nutrition Table'!$A$5:$AN$277,$B30+1,'Nutrition Table'!V$4))</f>
        <v>0</v>
      </c>
      <c r="X30" s="12">
        <f>($C30/INDEX('Nutrition Table'!$A$5:$AN$277,$B30+1,2))*(INDEX('Nutrition Table'!$A$5:$AN$277,$B30+1,'Nutrition Table'!W$4))</f>
        <v>0</v>
      </c>
      <c r="Y30" s="12">
        <f>($C30/INDEX('Nutrition Table'!$A$5:$AN$277,$B30+1,2))*(INDEX('Nutrition Table'!$A$5:$AN$277,$B30+1,'Nutrition Table'!X$4))</f>
        <v>0</v>
      </c>
      <c r="Z30" s="12">
        <f>($C30/INDEX('Nutrition Table'!$A$5:$AN$277,$B30+1,2))*(INDEX('Nutrition Table'!$A$5:$AN$277,$B30+1,'Nutrition Table'!Y$4))</f>
        <v>0</v>
      </c>
      <c r="AA30" s="12">
        <f>($C30/INDEX('Nutrition Table'!$A$5:$AN$277,$B30+1,2))*(INDEX('Nutrition Table'!$A$5:$AN$277,$B30+1,'Nutrition Table'!Z$4))</f>
        <v>0</v>
      </c>
      <c r="AB30" s="12">
        <f>($C30/INDEX('Nutrition Table'!$A$5:$AN$277,$B30+1,2))*(INDEX('Nutrition Table'!$A$5:$AN$277,$B30+1,'Nutrition Table'!AA$4))</f>
        <v>0</v>
      </c>
      <c r="AC30" s="12">
        <f>($C30/INDEX('Nutrition Table'!$A$5:$AN$277,$B30+1,2))*(INDEX('Nutrition Table'!$A$5:$AN$277,$B30+1,'Nutrition Table'!AB$4))</f>
        <v>0</v>
      </c>
      <c r="AD30" s="12">
        <f>($C30/INDEX('Nutrition Table'!$A$5:$AN$277,$B30+1,2))*(INDEX('Nutrition Table'!$A$5:$AN$277,$B30+1,'Nutrition Table'!AC$4))</f>
        <v>0</v>
      </c>
      <c r="AE30" s="40">
        <f>($C30/INDEX('Nutrition Table'!$A$5:$AN$277,$B30+1,2))*(INDEX('Nutrition Table'!$A$5:$AN$277,$B30+1,'Nutrition Table'!AD$4))</f>
        <v>0</v>
      </c>
      <c r="AF30" s="12">
        <f>($C30/INDEX('Nutrition Table'!$A$5:$AN$277,$B30+1,2))*(INDEX('Nutrition Table'!$A$5:$AN$277,$B30+1,'Nutrition Table'!AE$4))</f>
        <v>0</v>
      </c>
      <c r="AG30" s="12">
        <f>($C30/INDEX('Nutrition Table'!$A$5:$AN$277,$B30+1,2))*(INDEX('Nutrition Table'!$A$5:$AN$277,$B30+1,'Nutrition Table'!AF$4))</f>
        <v>0</v>
      </c>
      <c r="AH30" s="40">
        <f>($C30/INDEX('Nutrition Table'!$A$5:$AN$277,$B30+1,2))*(INDEX('Nutrition Table'!$A$5:$AN$277,$B30+1,'Nutrition Table'!AG$4))</f>
        <v>0</v>
      </c>
      <c r="AI30" s="12">
        <f>($C30/INDEX('Nutrition Table'!$A$5:$AN$277,$B30+1,2))*(INDEX('Nutrition Table'!$A$5:$AN$277,$B30+1,'Nutrition Table'!AH$4))</f>
        <v>0.99224999999999997</v>
      </c>
      <c r="AJ30" s="12">
        <f>($C30/INDEX('Nutrition Table'!$A$5:$AN$277,$B30+1,2))*(INDEX('Nutrition Table'!$A$5:$AN$277,$B30+1,'Nutrition Table'!AI$4))</f>
        <v>0.70507500000000001</v>
      </c>
      <c r="AK30" s="40">
        <f>($C30/INDEX('Nutrition Table'!$A$5:$AN$277,$B30+1,2))*(INDEX('Nutrition Table'!$A$5:$AN$277,$B30+1,'Nutrition Table'!AJ$4))</f>
        <v>9.9224999999999994E-2</v>
      </c>
      <c r="AL30" s="12">
        <f>($C30/INDEX('Nutrition Table'!$A$5:$AN$277,$B30+1,2))*(INDEX('Nutrition Table'!$A$5:$AN$277,$B30+1,'Nutrition Table'!AK$4))</f>
        <v>1.7999999999999998</v>
      </c>
      <c r="AM30" s="12">
        <f>INDEX('Nutrition Table'!$A$5:$AN$277,$B30+1,'Nutrition Table'!AL$4)</f>
        <v>10</v>
      </c>
      <c r="AN30" s="40">
        <f t="shared" si="6"/>
        <v>0.18</v>
      </c>
      <c r="AO30" s="131" t="str">
        <f>INDEX('Nutrition Table'!$A$5:$AN$277,$B30+1,'Nutrition Table'!AM$4)</f>
        <v>Fast absorbing source of protein (2 hours)</v>
      </c>
      <c r="AP30" s="12" t="str">
        <f>INDEX('Nutrition Table'!$A$5:$AN$277,$B30+1,'Nutrition Table'!AN$4)</f>
        <v>wei, concentraat</v>
      </c>
      <c r="AQ30" s="445">
        <f>($C30/INDEX('Nutrition Table'!$A$5:$AO$277,$B30+1,2))*(INDEX('Nutrition Table'!$A$5:$AO$277,$B30+1,'Nutrition Table'!AO$4))</f>
        <v>0</v>
      </c>
    </row>
    <row r="31" spans="1:43" ht="16.05" customHeight="1" x14ac:dyDescent="0.25">
      <c r="A31" s="301"/>
      <c r="B31" s="502">
        <v>49</v>
      </c>
      <c r="C31" s="485">
        <v>0</v>
      </c>
      <c r="D31" s="25" t="str">
        <f>INDEX('Nutrition Table'!$A$5:$AN$277,$B31+1,'Nutrition Table'!C$4)</f>
        <v>gr</v>
      </c>
      <c r="E31" s="12">
        <f>($C31/INDEX('Nutrition Table'!$A$5:$AN$277,$B31+1,2))*(INDEX('Nutrition Table'!$A$5:$AN$277,$B31+1,'Nutrition Table'!D$4))</f>
        <v>0</v>
      </c>
      <c r="F31" s="12">
        <f>($C31/INDEX('Nutrition Table'!$A$5:$AN$277,$B31+1,2))*(INDEX('Nutrition Table'!$A$5:$AN$277,$B31+1,'Nutrition Table'!E$4))</f>
        <v>0</v>
      </c>
      <c r="G31" s="12">
        <f>($C31/INDEX('Nutrition Table'!$A$5:$AN$277,$B31+1,2))*(INDEX('Nutrition Table'!$A$5:$AN$277,$B31+1,'Nutrition Table'!F$4))</f>
        <v>0</v>
      </c>
      <c r="H31" s="16">
        <f>($C31/INDEX('Nutrition Table'!$A$5:$AN$277,$B31+1,2))*(INDEX('Nutrition Table'!$A$5:$AN$277,$B31+1,'Nutrition Table'!G$4))</f>
        <v>0</v>
      </c>
      <c r="I31" s="45">
        <f>($C31/INDEX('Nutrition Table'!$A$5:$AN$277,$B31+1,2))*(INDEX('Nutrition Table'!$A$5:$AN$277,$B31+1,'Nutrition Table'!H$4))</f>
        <v>0</v>
      </c>
      <c r="J31" s="12">
        <f>($C31/INDEX('Nutrition Table'!$A$5:$AN$277,$B31+1,2))*(INDEX('Nutrition Table'!$A$5:$AN$277,$B31+1,'Nutrition Table'!I$4))</f>
        <v>0</v>
      </c>
      <c r="K31" s="12">
        <f>($C31/INDEX('Nutrition Table'!$A$5:$AN$277,$B31+1,2))*(INDEX('Nutrition Table'!$A$5:$AN$277,$B31+1,'Nutrition Table'!J$4))</f>
        <v>0</v>
      </c>
      <c r="L31" s="12">
        <f>($C31/INDEX('Nutrition Table'!$A$5:$AN$277,$B31+1,2))*(INDEX('Nutrition Table'!$A$5:$AN$277,$B31+1,'Nutrition Table'!K$4))</f>
        <v>0</v>
      </c>
      <c r="M31" s="12">
        <f>($C31/INDEX('Nutrition Table'!$A$5:$AN$277,$B31+1,2))*(INDEX('Nutrition Table'!$A$5:$AN$277,$B31+1,'Nutrition Table'!L$4))</f>
        <v>0</v>
      </c>
      <c r="N31" s="12">
        <f>($C31/INDEX('Nutrition Table'!$A$5:$AN$277,$B31+1,2))*(INDEX('Nutrition Table'!$A$5:$AN$277,$B31+1,'Nutrition Table'!M$4))</f>
        <v>0</v>
      </c>
      <c r="O31" s="12">
        <f>($C31/INDEX('Nutrition Table'!$A$5:$AN$277,$B31+1,2))*(INDEX('Nutrition Table'!$A$5:$AN$277,$B31+1,'Nutrition Table'!N$4))</f>
        <v>0</v>
      </c>
      <c r="P31" s="12">
        <f>($C31/INDEX('Nutrition Table'!$A$5:$AN$277,$B31+1,2))*(INDEX('Nutrition Table'!$A$5:$AN$277,$B31+1,'Nutrition Table'!O$4))</f>
        <v>0</v>
      </c>
      <c r="Q31" s="12">
        <f>($C31/INDEX('Nutrition Table'!$A$5:$AN$277,$B31+1,2))*(INDEX('Nutrition Table'!$A$5:$AN$277,$B31+1,'Nutrition Table'!P$4))</f>
        <v>0</v>
      </c>
      <c r="R31" s="12">
        <f>($C31/INDEX('Nutrition Table'!$A$5:$AN$277,$B31+1,2))*(INDEX('Nutrition Table'!$A$5:$AN$277,$B31+1,'Nutrition Table'!Q$4))</f>
        <v>0</v>
      </c>
      <c r="S31" s="12">
        <f>($C31/INDEX('Nutrition Table'!$A$5:$AN$277,$B31+1,2))*(INDEX('Nutrition Table'!$A$5:$AN$277,$B31+1,'Nutrition Table'!R$4))</f>
        <v>0</v>
      </c>
      <c r="T31" s="12">
        <f>($C31/INDEX('Nutrition Table'!$A$5:$AN$277,$B31+1,2))*(INDEX('Nutrition Table'!$A$5:$AN$277,$B31+1,'Nutrition Table'!S$4))</f>
        <v>0</v>
      </c>
      <c r="U31" s="40">
        <f>($C31/INDEX('Nutrition Table'!$A$5:$AN$277,$B31+1,2))*(INDEX('Nutrition Table'!$A$5:$AN$277,$B31+1,'Nutrition Table'!T$4))</f>
        <v>0</v>
      </c>
      <c r="V31" s="12">
        <f>($C31/INDEX('Nutrition Table'!$A$5:$AN$277,$B31+1,2))*(INDEX('Nutrition Table'!$A$5:$AN$277,$B31+1,'Nutrition Table'!U$4))</f>
        <v>0</v>
      </c>
      <c r="W31" s="12">
        <f>($C31/INDEX('Nutrition Table'!$A$5:$AN$277,$B31+1,2))*(INDEX('Nutrition Table'!$A$5:$AN$277,$B31+1,'Nutrition Table'!V$4))</f>
        <v>0</v>
      </c>
      <c r="X31" s="12">
        <f>($C31/INDEX('Nutrition Table'!$A$5:$AN$277,$B31+1,2))*(INDEX('Nutrition Table'!$A$5:$AN$277,$B31+1,'Nutrition Table'!W$4))</f>
        <v>0</v>
      </c>
      <c r="Y31" s="12">
        <f>($C31/INDEX('Nutrition Table'!$A$5:$AN$277,$B31+1,2))*(INDEX('Nutrition Table'!$A$5:$AN$277,$B31+1,'Nutrition Table'!X$4))</f>
        <v>0</v>
      </c>
      <c r="Z31" s="12">
        <f>($C31/INDEX('Nutrition Table'!$A$5:$AN$277,$B31+1,2))*(INDEX('Nutrition Table'!$A$5:$AN$277,$B31+1,'Nutrition Table'!Y$4))</f>
        <v>0</v>
      </c>
      <c r="AA31" s="12">
        <f>($C31/INDEX('Nutrition Table'!$A$5:$AN$277,$B31+1,2))*(INDEX('Nutrition Table'!$A$5:$AN$277,$B31+1,'Nutrition Table'!Z$4))</f>
        <v>0</v>
      </c>
      <c r="AB31" s="12">
        <f>($C31/INDEX('Nutrition Table'!$A$5:$AN$277,$B31+1,2))*(INDEX('Nutrition Table'!$A$5:$AN$277,$B31+1,'Nutrition Table'!AA$4))</f>
        <v>0</v>
      </c>
      <c r="AC31" s="12">
        <f>($C31/INDEX('Nutrition Table'!$A$5:$AN$277,$B31+1,2))*(INDEX('Nutrition Table'!$A$5:$AN$277,$B31+1,'Nutrition Table'!AB$4))</f>
        <v>0</v>
      </c>
      <c r="AD31" s="12">
        <f>($C31/INDEX('Nutrition Table'!$A$5:$AN$277,$B31+1,2))*(INDEX('Nutrition Table'!$A$5:$AN$277,$B31+1,'Nutrition Table'!AC$4))</f>
        <v>0</v>
      </c>
      <c r="AE31" s="40">
        <f>($C31/INDEX('Nutrition Table'!$A$5:$AN$277,$B31+1,2))*(INDEX('Nutrition Table'!$A$5:$AN$277,$B31+1,'Nutrition Table'!AD$4))</f>
        <v>0</v>
      </c>
      <c r="AF31" s="12">
        <f>($C31/INDEX('Nutrition Table'!$A$5:$AN$277,$B31+1,2))*(INDEX('Nutrition Table'!$A$5:$AN$277,$B31+1,'Nutrition Table'!AE$4))</f>
        <v>0</v>
      </c>
      <c r="AG31" s="12">
        <f>($C31/INDEX('Nutrition Table'!$A$5:$AN$277,$B31+1,2))*(INDEX('Nutrition Table'!$A$5:$AN$277,$B31+1,'Nutrition Table'!AF$4))</f>
        <v>0</v>
      </c>
      <c r="AH31" s="40">
        <f>($C31/INDEX('Nutrition Table'!$A$5:$AN$277,$B31+1,2))*(INDEX('Nutrition Table'!$A$5:$AN$277,$B31+1,'Nutrition Table'!AG$4))</f>
        <v>0</v>
      </c>
      <c r="AI31" s="12">
        <f>($C31/INDEX('Nutrition Table'!$A$5:$AN$277,$B31+1,2))*(INDEX('Nutrition Table'!$A$5:$AN$277,$B31+1,'Nutrition Table'!AH$4))</f>
        <v>0</v>
      </c>
      <c r="AJ31" s="12">
        <f>($C31/INDEX('Nutrition Table'!$A$5:$AN$277,$B31+1,2))*(INDEX('Nutrition Table'!$A$5:$AN$277,$B31+1,'Nutrition Table'!AI$4))</f>
        <v>0</v>
      </c>
      <c r="AK31" s="40">
        <f>($C31/INDEX('Nutrition Table'!$A$5:$AN$277,$B31+1,2))*(INDEX('Nutrition Table'!$A$5:$AN$277,$B31+1,'Nutrition Table'!AJ$4))</f>
        <v>0</v>
      </c>
      <c r="AL31" s="12">
        <f>($C31/INDEX('Nutrition Table'!$A$5:$AN$277,$B31+1,2))*(INDEX('Nutrition Table'!$A$5:$AN$277,$B31+1,'Nutrition Table'!AK$4))</f>
        <v>0</v>
      </c>
      <c r="AM31" s="12">
        <f>INDEX('Nutrition Table'!$A$5:$AN$277,$B31+1,'Nutrition Table'!AL$4)</f>
        <v>0</v>
      </c>
      <c r="AN31" s="40">
        <f t="shared" si="6"/>
        <v>0</v>
      </c>
      <c r="AO31" s="131">
        <f>INDEX('Nutrition Table'!$A$5:$AN$277,$B31+1,'Nutrition Table'!AM$4)</f>
        <v>0</v>
      </c>
      <c r="AP31" s="12" t="str">
        <f>INDEX('Nutrition Table'!$A$5:$AN$277,$B31+1,'Nutrition Table'!AN$4)</f>
        <v>koolzaadolie</v>
      </c>
      <c r="AQ31" s="445">
        <f>($C31/INDEX('Nutrition Table'!$A$5:$AO$277,$B31+1,2))*(INDEX('Nutrition Table'!$A$5:$AO$277,$B31+1,'Nutrition Table'!AO$4))</f>
        <v>0</v>
      </c>
    </row>
    <row r="32" spans="1:43" ht="16.05" customHeight="1" x14ac:dyDescent="0.25">
      <c r="A32" s="301"/>
      <c r="B32" s="502">
        <v>1</v>
      </c>
      <c r="C32" s="485">
        <v>0</v>
      </c>
      <c r="D32" s="25" t="str">
        <f>INDEX('Nutrition Table'!$A$5:$AN$277,$B32+1,'Nutrition Table'!C$4)</f>
        <v>-</v>
      </c>
      <c r="E32" s="12">
        <f>($C32/INDEX('Nutrition Table'!$A$5:$AN$277,$B32+1,2))*(INDEX('Nutrition Table'!$A$5:$AN$277,$B32+1,'Nutrition Table'!D$4))</f>
        <v>0</v>
      </c>
      <c r="F32" s="12">
        <f>($C32/INDEX('Nutrition Table'!$A$5:$AN$277,$B32+1,2))*(INDEX('Nutrition Table'!$A$5:$AN$277,$B32+1,'Nutrition Table'!E$4))</f>
        <v>0</v>
      </c>
      <c r="G32" s="12">
        <f>($C32/INDEX('Nutrition Table'!$A$5:$AN$277,$B32+1,2))*(INDEX('Nutrition Table'!$A$5:$AN$277,$B32+1,'Nutrition Table'!F$4))</f>
        <v>0</v>
      </c>
      <c r="H32" s="16">
        <f>($C32/INDEX('Nutrition Table'!$A$5:$AN$277,$B32+1,2))*(INDEX('Nutrition Table'!$A$5:$AN$277,$B32+1,'Nutrition Table'!G$4))</f>
        <v>0</v>
      </c>
      <c r="I32" s="45">
        <f>($C32/INDEX('Nutrition Table'!$A$5:$AN$277,$B32+1,2))*(INDEX('Nutrition Table'!$A$5:$AN$277,$B32+1,'Nutrition Table'!H$4))</f>
        <v>0</v>
      </c>
      <c r="J32" s="12">
        <f>($C32/INDEX('Nutrition Table'!$A$5:$AN$277,$B32+1,2))*(INDEX('Nutrition Table'!$A$5:$AN$277,$B32+1,'Nutrition Table'!I$4))</f>
        <v>0</v>
      </c>
      <c r="K32" s="12">
        <f>($C32/INDEX('Nutrition Table'!$A$5:$AN$277,$B32+1,2))*(INDEX('Nutrition Table'!$A$5:$AN$277,$B32+1,'Nutrition Table'!J$4))</f>
        <v>0</v>
      </c>
      <c r="L32" s="12">
        <f>($C32/INDEX('Nutrition Table'!$A$5:$AN$277,$B32+1,2))*(INDEX('Nutrition Table'!$A$5:$AN$277,$B32+1,'Nutrition Table'!K$4))</f>
        <v>0</v>
      </c>
      <c r="M32" s="12">
        <f>($C32/INDEX('Nutrition Table'!$A$5:$AN$277,$B32+1,2))*(INDEX('Nutrition Table'!$A$5:$AN$277,$B32+1,'Nutrition Table'!L$4))</f>
        <v>0</v>
      </c>
      <c r="N32" s="12">
        <f>($C32/INDEX('Nutrition Table'!$A$5:$AN$277,$B32+1,2))*(INDEX('Nutrition Table'!$A$5:$AN$277,$B32+1,'Nutrition Table'!M$4))</f>
        <v>0</v>
      </c>
      <c r="O32" s="12">
        <f>($C32/INDEX('Nutrition Table'!$A$5:$AN$277,$B32+1,2))*(INDEX('Nutrition Table'!$A$5:$AN$277,$B32+1,'Nutrition Table'!N$4))</f>
        <v>0</v>
      </c>
      <c r="P32" s="12">
        <f>($C32/INDEX('Nutrition Table'!$A$5:$AN$277,$B32+1,2))*(INDEX('Nutrition Table'!$A$5:$AN$277,$B32+1,'Nutrition Table'!O$4))</f>
        <v>0</v>
      </c>
      <c r="Q32" s="12">
        <f>($C32/INDEX('Nutrition Table'!$A$5:$AN$277,$B32+1,2))*(INDEX('Nutrition Table'!$A$5:$AN$277,$B32+1,'Nutrition Table'!P$4))</f>
        <v>0</v>
      </c>
      <c r="R32" s="12">
        <f>($C32/INDEX('Nutrition Table'!$A$5:$AN$277,$B32+1,2))*(INDEX('Nutrition Table'!$A$5:$AN$277,$B32+1,'Nutrition Table'!Q$4))</f>
        <v>0</v>
      </c>
      <c r="S32" s="12">
        <f>($C32/INDEX('Nutrition Table'!$A$5:$AN$277,$B32+1,2))*(INDEX('Nutrition Table'!$A$5:$AN$277,$B32+1,'Nutrition Table'!R$4))</f>
        <v>0</v>
      </c>
      <c r="T32" s="12">
        <f>($C32/INDEX('Nutrition Table'!$A$5:$AN$277,$B32+1,2))*(INDEX('Nutrition Table'!$A$5:$AN$277,$B32+1,'Nutrition Table'!S$4))</f>
        <v>0</v>
      </c>
      <c r="U32" s="40">
        <f>($C32/INDEX('Nutrition Table'!$A$5:$AN$277,$B32+1,2))*(INDEX('Nutrition Table'!$A$5:$AN$277,$B32+1,'Nutrition Table'!T$4))</f>
        <v>0</v>
      </c>
      <c r="V32" s="12">
        <f>($C32/INDEX('Nutrition Table'!$A$5:$AN$277,$B32+1,2))*(INDEX('Nutrition Table'!$A$5:$AN$277,$B32+1,'Nutrition Table'!U$4))</f>
        <v>0</v>
      </c>
      <c r="W32" s="12">
        <f>($C32/INDEX('Nutrition Table'!$A$5:$AN$277,$B32+1,2))*(INDEX('Nutrition Table'!$A$5:$AN$277,$B32+1,'Nutrition Table'!V$4))</f>
        <v>0</v>
      </c>
      <c r="X32" s="12">
        <f>($C32/INDEX('Nutrition Table'!$A$5:$AN$277,$B32+1,2))*(INDEX('Nutrition Table'!$A$5:$AN$277,$B32+1,'Nutrition Table'!W$4))</f>
        <v>0</v>
      </c>
      <c r="Y32" s="12">
        <f>($C32/INDEX('Nutrition Table'!$A$5:$AN$277,$B32+1,2))*(INDEX('Nutrition Table'!$A$5:$AN$277,$B32+1,'Nutrition Table'!X$4))</f>
        <v>0</v>
      </c>
      <c r="Z32" s="12">
        <f>($C32/INDEX('Nutrition Table'!$A$5:$AN$277,$B32+1,2))*(INDEX('Nutrition Table'!$A$5:$AN$277,$B32+1,'Nutrition Table'!Y$4))</f>
        <v>0</v>
      </c>
      <c r="AA32" s="12">
        <f>($C32/INDEX('Nutrition Table'!$A$5:$AN$277,$B32+1,2))*(INDEX('Nutrition Table'!$A$5:$AN$277,$B32+1,'Nutrition Table'!Z$4))</f>
        <v>0</v>
      </c>
      <c r="AB32" s="12">
        <f>($C32/INDEX('Nutrition Table'!$A$5:$AN$277,$B32+1,2))*(INDEX('Nutrition Table'!$A$5:$AN$277,$B32+1,'Nutrition Table'!AA$4))</f>
        <v>0</v>
      </c>
      <c r="AC32" s="12">
        <f>($C32/INDEX('Nutrition Table'!$A$5:$AN$277,$B32+1,2))*(INDEX('Nutrition Table'!$A$5:$AN$277,$B32+1,'Nutrition Table'!AB$4))</f>
        <v>0</v>
      </c>
      <c r="AD32" s="12">
        <f>($C32/INDEX('Nutrition Table'!$A$5:$AN$277,$B32+1,2))*(INDEX('Nutrition Table'!$A$5:$AN$277,$B32+1,'Nutrition Table'!AC$4))</f>
        <v>0</v>
      </c>
      <c r="AE32" s="40">
        <f>($C32/INDEX('Nutrition Table'!$A$5:$AN$277,$B32+1,2))*(INDEX('Nutrition Table'!$A$5:$AN$277,$B32+1,'Nutrition Table'!AD$4))</f>
        <v>0</v>
      </c>
      <c r="AF32" s="12">
        <f>($C32/INDEX('Nutrition Table'!$A$5:$AN$277,$B32+1,2))*(INDEX('Nutrition Table'!$A$5:$AN$277,$B32+1,'Nutrition Table'!AE$4))</f>
        <v>0</v>
      </c>
      <c r="AG32" s="12">
        <f>($C32/INDEX('Nutrition Table'!$A$5:$AN$277,$B32+1,2))*(INDEX('Nutrition Table'!$A$5:$AN$277,$B32+1,'Nutrition Table'!AF$4))</f>
        <v>0</v>
      </c>
      <c r="AH32" s="40">
        <f>($C32/INDEX('Nutrition Table'!$A$5:$AN$277,$B32+1,2))*(INDEX('Nutrition Table'!$A$5:$AN$277,$B32+1,'Nutrition Table'!AG$4))</f>
        <v>0</v>
      </c>
      <c r="AI32" s="12">
        <f>($C32/INDEX('Nutrition Table'!$A$5:$AN$277,$B32+1,2))*(INDEX('Nutrition Table'!$A$5:$AN$277,$B32+1,'Nutrition Table'!AH$4))</f>
        <v>0</v>
      </c>
      <c r="AJ32" s="12">
        <f>($C32/INDEX('Nutrition Table'!$A$5:$AN$277,$B32+1,2))*(INDEX('Nutrition Table'!$A$5:$AN$277,$B32+1,'Nutrition Table'!AI$4))</f>
        <v>0</v>
      </c>
      <c r="AK32" s="40">
        <f>($C32/INDEX('Nutrition Table'!$A$5:$AN$277,$B32+1,2))*(INDEX('Nutrition Table'!$A$5:$AN$277,$B32+1,'Nutrition Table'!AJ$4))</f>
        <v>0</v>
      </c>
      <c r="AL32" s="12">
        <f>($C32/INDEX('Nutrition Table'!$A$5:$AN$277,$B32+1,2))*(INDEX('Nutrition Table'!$A$5:$AN$277,$B32+1,'Nutrition Table'!AK$4))</f>
        <v>0</v>
      </c>
      <c r="AM32" s="12" t="str">
        <f>INDEX('Nutrition Table'!$A$5:$AN$277,$B32+1,'Nutrition Table'!AL$4)</f>
        <v>-</v>
      </c>
      <c r="AN32" s="40" t="str">
        <f t="shared" si="6"/>
        <v>-</v>
      </c>
      <c r="AO32" s="131">
        <f>INDEX('Nutrition Table'!$A$5:$AN$277,$B32+1,'Nutrition Table'!AM$4)</f>
        <v>0</v>
      </c>
      <c r="AP32" s="12" t="str">
        <f>INDEX('Nutrition Table'!$A$5:$AN$277,$B32+1,'Nutrition Table'!AN$4)</f>
        <v xml:space="preserve"> --------------- </v>
      </c>
      <c r="AQ32" s="445">
        <f>($C32/INDEX('Nutrition Table'!$A$5:$AO$277,$B32+1,2))*(INDEX('Nutrition Table'!$A$5:$AO$277,$B32+1,'Nutrition Table'!AO$4))</f>
        <v>0</v>
      </c>
    </row>
    <row r="33" spans="1:43" ht="16.05" customHeight="1" x14ac:dyDescent="0.25">
      <c r="A33" s="301"/>
      <c r="B33" s="502">
        <v>1</v>
      </c>
      <c r="C33" s="485">
        <v>0</v>
      </c>
      <c r="D33" s="25" t="str">
        <f>INDEX('Nutrition Table'!$A$5:$AN$277,$B33+1,'Nutrition Table'!C$4)</f>
        <v>-</v>
      </c>
      <c r="E33" s="12">
        <f>($C33/INDEX('Nutrition Table'!$A$5:$AN$277,$B33+1,2))*(INDEX('Nutrition Table'!$A$5:$AN$277,$B33+1,'Nutrition Table'!D$4))</f>
        <v>0</v>
      </c>
      <c r="F33" s="12">
        <f>($C33/INDEX('Nutrition Table'!$A$5:$AN$277,$B33+1,2))*(INDEX('Nutrition Table'!$A$5:$AN$277,$B33+1,'Nutrition Table'!E$4))</f>
        <v>0</v>
      </c>
      <c r="G33" s="12">
        <f>($C33/INDEX('Nutrition Table'!$A$5:$AN$277,$B33+1,2))*(INDEX('Nutrition Table'!$A$5:$AN$277,$B33+1,'Nutrition Table'!F$4))</f>
        <v>0</v>
      </c>
      <c r="H33" s="16">
        <f>($C33/INDEX('Nutrition Table'!$A$5:$AN$277,$B33+1,2))*(INDEX('Nutrition Table'!$A$5:$AN$277,$B33+1,'Nutrition Table'!G$4))</f>
        <v>0</v>
      </c>
      <c r="I33" s="45">
        <f>($C33/INDEX('Nutrition Table'!$A$5:$AN$277,$B33+1,2))*(INDEX('Nutrition Table'!$A$5:$AN$277,$B33+1,'Nutrition Table'!H$4))</f>
        <v>0</v>
      </c>
      <c r="J33" s="12">
        <f>($C33/INDEX('Nutrition Table'!$A$5:$AN$277,$B33+1,2))*(INDEX('Nutrition Table'!$A$5:$AN$277,$B33+1,'Nutrition Table'!I$4))</f>
        <v>0</v>
      </c>
      <c r="K33" s="12">
        <f>($C33/INDEX('Nutrition Table'!$A$5:$AN$277,$B33+1,2))*(INDEX('Nutrition Table'!$A$5:$AN$277,$B33+1,'Nutrition Table'!J$4))</f>
        <v>0</v>
      </c>
      <c r="L33" s="12">
        <f>($C33/INDEX('Nutrition Table'!$A$5:$AN$277,$B33+1,2))*(INDEX('Nutrition Table'!$A$5:$AN$277,$B33+1,'Nutrition Table'!K$4))</f>
        <v>0</v>
      </c>
      <c r="M33" s="12">
        <f>($C33/INDEX('Nutrition Table'!$A$5:$AN$277,$B33+1,2))*(INDEX('Nutrition Table'!$A$5:$AN$277,$B33+1,'Nutrition Table'!L$4))</f>
        <v>0</v>
      </c>
      <c r="N33" s="12">
        <f>($C33/INDEX('Nutrition Table'!$A$5:$AN$277,$B33+1,2))*(INDEX('Nutrition Table'!$A$5:$AN$277,$B33+1,'Nutrition Table'!M$4))</f>
        <v>0</v>
      </c>
      <c r="O33" s="12">
        <f>($C33/INDEX('Nutrition Table'!$A$5:$AN$277,$B33+1,2))*(INDEX('Nutrition Table'!$A$5:$AN$277,$B33+1,'Nutrition Table'!N$4))</f>
        <v>0</v>
      </c>
      <c r="P33" s="12">
        <f>($C33/INDEX('Nutrition Table'!$A$5:$AN$277,$B33+1,2))*(INDEX('Nutrition Table'!$A$5:$AN$277,$B33+1,'Nutrition Table'!O$4))</f>
        <v>0</v>
      </c>
      <c r="Q33" s="12">
        <f>($C33/INDEX('Nutrition Table'!$A$5:$AN$277,$B33+1,2))*(INDEX('Nutrition Table'!$A$5:$AN$277,$B33+1,'Nutrition Table'!P$4))</f>
        <v>0</v>
      </c>
      <c r="R33" s="12">
        <f>($C33/INDEX('Nutrition Table'!$A$5:$AN$277,$B33+1,2))*(INDEX('Nutrition Table'!$A$5:$AN$277,$B33+1,'Nutrition Table'!Q$4))</f>
        <v>0</v>
      </c>
      <c r="S33" s="12">
        <f>($C33/INDEX('Nutrition Table'!$A$5:$AN$277,$B33+1,2))*(INDEX('Nutrition Table'!$A$5:$AN$277,$B33+1,'Nutrition Table'!R$4))</f>
        <v>0</v>
      </c>
      <c r="T33" s="12">
        <f>($C33/INDEX('Nutrition Table'!$A$5:$AN$277,$B33+1,2))*(INDEX('Nutrition Table'!$A$5:$AN$277,$B33+1,'Nutrition Table'!S$4))</f>
        <v>0</v>
      </c>
      <c r="U33" s="40">
        <f>($C33/INDEX('Nutrition Table'!$A$5:$AN$277,$B33+1,2))*(INDEX('Nutrition Table'!$A$5:$AN$277,$B33+1,'Nutrition Table'!T$4))</f>
        <v>0</v>
      </c>
      <c r="V33" s="12">
        <f>($C33/INDEX('Nutrition Table'!$A$5:$AN$277,$B33+1,2))*(INDEX('Nutrition Table'!$A$5:$AN$277,$B33+1,'Nutrition Table'!U$4))</f>
        <v>0</v>
      </c>
      <c r="W33" s="12">
        <f>($C33/INDEX('Nutrition Table'!$A$5:$AN$277,$B33+1,2))*(INDEX('Nutrition Table'!$A$5:$AN$277,$B33+1,'Nutrition Table'!V$4))</f>
        <v>0</v>
      </c>
      <c r="X33" s="12">
        <f>($C33/INDEX('Nutrition Table'!$A$5:$AN$277,$B33+1,2))*(INDEX('Nutrition Table'!$A$5:$AN$277,$B33+1,'Nutrition Table'!W$4))</f>
        <v>0</v>
      </c>
      <c r="Y33" s="12">
        <f>($C33/INDEX('Nutrition Table'!$A$5:$AN$277,$B33+1,2))*(INDEX('Nutrition Table'!$A$5:$AN$277,$B33+1,'Nutrition Table'!X$4))</f>
        <v>0</v>
      </c>
      <c r="Z33" s="12">
        <f>($C33/INDEX('Nutrition Table'!$A$5:$AN$277,$B33+1,2))*(INDEX('Nutrition Table'!$A$5:$AN$277,$B33+1,'Nutrition Table'!Y$4))</f>
        <v>0</v>
      </c>
      <c r="AA33" s="12">
        <f>($C33/INDEX('Nutrition Table'!$A$5:$AN$277,$B33+1,2))*(INDEX('Nutrition Table'!$A$5:$AN$277,$B33+1,'Nutrition Table'!Z$4))</f>
        <v>0</v>
      </c>
      <c r="AB33" s="12">
        <f>($C33/INDEX('Nutrition Table'!$A$5:$AN$277,$B33+1,2))*(INDEX('Nutrition Table'!$A$5:$AN$277,$B33+1,'Nutrition Table'!AA$4))</f>
        <v>0</v>
      </c>
      <c r="AC33" s="12">
        <f>($C33/INDEX('Nutrition Table'!$A$5:$AN$277,$B33+1,2))*(INDEX('Nutrition Table'!$A$5:$AN$277,$B33+1,'Nutrition Table'!AB$4))</f>
        <v>0</v>
      </c>
      <c r="AD33" s="12">
        <f>($C33/INDEX('Nutrition Table'!$A$5:$AN$277,$B33+1,2))*(INDEX('Nutrition Table'!$A$5:$AN$277,$B33+1,'Nutrition Table'!AC$4))</f>
        <v>0</v>
      </c>
      <c r="AE33" s="40">
        <f>($C33/INDEX('Nutrition Table'!$A$5:$AN$277,$B33+1,2))*(INDEX('Nutrition Table'!$A$5:$AN$277,$B33+1,'Nutrition Table'!AD$4))</f>
        <v>0</v>
      </c>
      <c r="AF33" s="12">
        <f>($C33/INDEX('Nutrition Table'!$A$5:$AN$277,$B33+1,2))*(INDEX('Nutrition Table'!$A$5:$AN$277,$B33+1,'Nutrition Table'!AE$4))</f>
        <v>0</v>
      </c>
      <c r="AG33" s="12">
        <f>($C33/INDEX('Nutrition Table'!$A$5:$AN$277,$B33+1,2))*(INDEX('Nutrition Table'!$A$5:$AN$277,$B33+1,'Nutrition Table'!AF$4))</f>
        <v>0</v>
      </c>
      <c r="AH33" s="40">
        <f>($C33/INDEX('Nutrition Table'!$A$5:$AN$277,$B33+1,2))*(INDEX('Nutrition Table'!$A$5:$AN$277,$B33+1,'Nutrition Table'!AG$4))</f>
        <v>0</v>
      </c>
      <c r="AI33" s="12">
        <f>($C33/INDEX('Nutrition Table'!$A$5:$AN$277,$B33+1,2))*(INDEX('Nutrition Table'!$A$5:$AN$277,$B33+1,'Nutrition Table'!AH$4))</f>
        <v>0</v>
      </c>
      <c r="AJ33" s="12">
        <f>($C33/INDEX('Nutrition Table'!$A$5:$AN$277,$B33+1,2))*(INDEX('Nutrition Table'!$A$5:$AN$277,$B33+1,'Nutrition Table'!AI$4))</f>
        <v>0</v>
      </c>
      <c r="AK33" s="40">
        <f>($C33/INDEX('Nutrition Table'!$A$5:$AN$277,$B33+1,2))*(INDEX('Nutrition Table'!$A$5:$AN$277,$B33+1,'Nutrition Table'!AJ$4))</f>
        <v>0</v>
      </c>
      <c r="AL33" s="12">
        <f>($C33/INDEX('Nutrition Table'!$A$5:$AN$277,$B33+1,2))*(INDEX('Nutrition Table'!$A$5:$AN$277,$B33+1,'Nutrition Table'!AK$4))</f>
        <v>0</v>
      </c>
      <c r="AM33" s="12" t="str">
        <f>INDEX('Nutrition Table'!$A$5:$AN$277,$B33+1,'Nutrition Table'!AL$4)</f>
        <v>-</v>
      </c>
      <c r="AN33" s="40" t="str">
        <f t="shared" si="6"/>
        <v>-</v>
      </c>
      <c r="AO33" s="131">
        <f>INDEX('Nutrition Table'!$A$5:$AN$277,$B33+1,'Nutrition Table'!AM$4)</f>
        <v>0</v>
      </c>
      <c r="AP33" s="12" t="str">
        <f>INDEX('Nutrition Table'!$A$5:$AN$277,$B33+1,'Nutrition Table'!AN$4)</f>
        <v xml:space="preserve"> --------------- </v>
      </c>
      <c r="AQ33" s="445">
        <f>($C33/INDEX('Nutrition Table'!$A$5:$AO$277,$B33+1,2))*(INDEX('Nutrition Table'!$A$5:$AO$277,$B33+1,'Nutrition Table'!AO$4))</f>
        <v>0</v>
      </c>
    </row>
    <row r="34" spans="1:43" ht="16.05" customHeight="1" x14ac:dyDescent="0.25">
      <c r="A34" s="301"/>
      <c r="B34" s="502">
        <v>1</v>
      </c>
      <c r="C34" s="485">
        <v>0</v>
      </c>
      <c r="D34" s="25" t="str">
        <f>INDEX('Nutrition Table'!$A$5:$AN$277,$B34+1,'Nutrition Table'!C$4)</f>
        <v>-</v>
      </c>
      <c r="E34" s="12">
        <f>($C34/INDEX('Nutrition Table'!$A$5:$AN$277,$B34+1,2))*(INDEX('Nutrition Table'!$A$5:$AN$277,$B34+1,'Nutrition Table'!D$4))</f>
        <v>0</v>
      </c>
      <c r="F34" s="12">
        <f>($C34/INDEX('Nutrition Table'!$A$5:$AN$277,$B34+1,2))*(INDEX('Nutrition Table'!$A$5:$AN$277,$B34+1,'Nutrition Table'!E$4))</f>
        <v>0</v>
      </c>
      <c r="G34" s="12">
        <f>($C34/INDEX('Nutrition Table'!$A$5:$AN$277,$B34+1,2))*(INDEX('Nutrition Table'!$A$5:$AN$277,$B34+1,'Nutrition Table'!F$4))</f>
        <v>0</v>
      </c>
      <c r="H34" s="16">
        <f>($C34/INDEX('Nutrition Table'!$A$5:$AN$277,$B34+1,2))*(INDEX('Nutrition Table'!$A$5:$AN$277,$B34+1,'Nutrition Table'!G$4))</f>
        <v>0</v>
      </c>
      <c r="I34" s="45">
        <f>($C34/INDEX('Nutrition Table'!$A$5:$AN$277,$B34+1,2))*(INDEX('Nutrition Table'!$A$5:$AN$277,$B34+1,'Nutrition Table'!H$4))</f>
        <v>0</v>
      </c>
      <c r="J34" s="12">
        <f>($C34/INDEX('Nutrition Table'!$A$5:$AN$277,$B34+1,2))*(INDEX('Nutrition Table'!$A$5:$AN$277,$B34+1,'Nutrition Table'!I$4))</f>
        <v>0</v>
      </c>
      <c r="K34" s="12">
        <f>($C34/INDEX('Nutrition Table'!$A$5:$AN$277,$B34+1,2))*(INDEX('Nutrition Table'!$A$5:$AN$277,$B34+1,'Nutrition Table'!J$4))</f>
        <v>0</v>
      </c>
      <c r="L34" s="12">
        <f>($C34/INDEX('Nutrition Table'!$A$5:$AN$277,$B34+1,2))*(INDEX('Nutrition Table'!$A$5:$AN$277,$B34+1,'Nutrition Table'!K$4))</f>
        <v>0</v>
      </c>
      <c r="M34" s="12">
        <f>($C34/INDEX('Nutrition Table'!$A$5:$AN$277,$B34+1,2))*(INDEX('Nutrition Table'!$A$5:$AN$277,$B34+1,'Nutrition Table'!L$4))</f>
        <v>0</v>
      </c>
      <c r="N34" s="12">
        <f>($C34/INDEX('Nutrition Table'!$A$5:$AN$277,$B34+1,2))*(INDEX('Nutrition Table'!$A$5:$AN$277,$B34+1,'Nutrition Table'!M$4))</f>
        <v>0</v>
      </c>
      <c r="O34" s="12">
        <f>($C34/INDEX('Nutrition Table'!$A$5:$AN$277,$B34+1,2))*(INDEX('Nutrition Table'!$A$5:$AN$277,$B34+1,'Nutrition Table'!N$4))</f>
        <v>0</v>
      </c>
      <c r="P34" s="12">
        <f>($C34/INDEX('Nutrition Table'!$A$5:$AN$277,$B34+1,2))*(INDEX('Nutrition Table'!$A$5:$AN$277,$B34+1,'Nutrition Table'!O$4))</f>
        <v>0</v>
      </c>
      <c r="Q34" s="12">
        <f>($C34/INDEX('Nutrition Table'!$A$5:$AN$277,$B34+1,2))*(INDEX('Nutrition Table'!$A$5:$AN$277,$B34+1,'Nutrition Table'!P$4))</f>
        <v>0</v>
      </c>
      <c r="R34" s="12">
        <f>($C34/INDEX('Nutrition Table'!$A$5:$AN$277,$B34+1,2))*(INDEX('Nutrition Table'!$A$5:$AN$277,$B34+1,'Nutrition Table'!Q$4))</f>
        <v>0</v>
      </c>
      <c r="S34" s="12">
        <f>($C34/INDEX('Nutrition Table'!$A$5:$AN$277,$B34+1,2))*(INDEX('Nutrition Table'!$A$5:$AN$277,$B34+1,'Nutrition Table'!R$4))</f>
        <v>0</v>
      </c>
      <c r="T34" s="12">
        <f>($C34/INDEX('Nutrition Table'!$A$5:$AN$277,$B34+1,2))*(INDEX('Nutrition Table'!$A$5:$AN$277,$B34+1,'Nutrition Table'!S$4))</f>
        <v>0</v>
      </c>
      <c r="U34" s="40">
        <f>($C34/INDEX('Nutrition Table'!$A$5:$AN$277,$B34+1,2))*(INDEX('Nutrition Table'!$A$5:$AN$277,$B34+1,'Nutrition Table'!T$4))</f>
        <v>0</v>
      </c>
      <c r="V34" s="12">
        <f>($C34/INDEX('Nutrition Table'!$A$5:$AN$277,$B34+1,2))*(INDEX('Nutrition Table'!$A$5:$AN$277,$B34+1,'Nutrition Table'!U$4))</f>
        <v>0</v>
      </c>
      <c r="W34" s="12">
        <f>($C34/INDEX('Nutrition Table'!$A$5:$AN$277,$B34+1,2))*(INDEX('Nutrition Table'!$A$5:$AN$277,$B34+1,'Nutrition Table'!V$4))</f>
        <v>0</v>
      </c>
      <c r="X34" s="12">
        <f>($C34/INDEX('Nutrition Table'!$A$5:$AN$277,$B34+1,2))*(INDEX('Nutrition Table'!$A$5:$AN$277,$B34+1,'Nutrition Table'!W$4))</f>
        <v>0</v>
      </c>
      <c r="Y34" s="12">
        <f>($C34/INDEX('Nutrition Table'!$A$5:$AN$277,$B34+1,2))*(INDEX('Nutrition Table'!$A$5:$AN$277,$B34+1,'Nutrition Table'!X$4))</f>
        <v>0</v>
      </c>
      <c r="Z34" s="12">
        <f>($C34/INDEX('Nutrition Table'!$A$5:$AN$277,$B34+1,2))*(INDEX('Nutrition Table'!$A$5:$AN$277,$B34+1,'Nutrition Table'!Y$4))</f>
        <v>0</v>
      </c>
      <c r="AA34" s="12">
        <f>($C34/INDEX('Nutrition Table'!$A$5:$AN$277,$B34+1,2))*(INDEX('Nutrition Table'!$A$5:$AN$277,$B34+1,'Nutrition Table'!Z$4))</f>
        <v>0</v>
      </c>
      <c r="AB34" s="12">
        <f>($C34/INDEX('Nutrition Table'!$A$5:$AN$277,$B34+1,2))*(INDEX('Nutrition Table'!$A$5:$AN$277,$B34+1,'Nutrition Table'!AA$4))</f>
        <v>0</v>
      </c>
      <c r="AC34" s="12">
        <f>($C34/INDEX('Nutrition Table'!$A$5:$AN$277,$B34+1,2))*(INDEX('Nutrition Table'!$A$5:$AN$277,$B34+1,'Nutrition Table'!AB$4))</f>
        <v>0</v>
      </c>
      <c r="AD34" s="12">
        <f>($C34/INDEX('Nutrition Table'!$A$5:$AN$277,$B34+1,2))*(INDEX('Nutrition Table'!$A$5:$AN$277,$B34+1,'Nutrition Table'!AC$4))</f>
        <v>0</v>
      </c>
      <c r="AE34" s="40">
        <f>($C34/INDEX('Nutrition Table'!$A$5:$AN$277,$B34+1,2))*(INDEX('Nutrition Table'!$A$5:$AN$277,$B34+1,'Nutrition Table'!AD$4))</f>
        <v>0</v>
      </c>
      <c r="AF34" s="12">
        <f>($C34/INDEX('Nutrition Table'!$A$5:$AN$277,$B34+1,2))*(INDEX('Nutrition Table'!$A$5:$AN$277,$B34+1,'Nutrition Table'!AE$4))</f>
        <v>0</v>
      </c>
      <c r="AG34" s="12">
        <f>($C34/INDEX('Nutrition Table'!$A$5:$AN$277,$B34+1,2))*(INDEX('Nutrition Table'!$A$5:$AN$277,$B34+1,'Nutrition Table'!AF$4))</f>
        <v>0</v>
      </c>
      <c r="AH34" s="40">
        <f>($C34/INDEX('Nutrition Table'!$A$5:$AN$277,$B34+1,2))*(INDEX('Nutrition Table'!$A$5:$AN$277,$B34+1,'Nutrition Table'!AG$4))</f>
        <v>0</v>
      </c>
      <c r="AI34" s="12">
        <f>($C34/INDEX('Nutrition Table'!$A$5:$AN$277,$B34+1,2))*(INDEX('Nutrition Table'!$A$5:$AN$277,$B34+1,'Nutrition Table'!AH$4))</f>
        <v>0</v>
      </c>
      <c r="AJ34" s="12">
        <f>($C34/INDEX('Nutrition Table'!$A$5:$AN$277,$B34+1,2))*(INDEX('Nutrition Table'!$A$5:$AN$277,$B34+1,'Nutrition Table'!AI$4))</f>
        <v>0</v>
      </c>
      <c r="AK34" s="40">
        <f>($C34/INDEX('Nutrition Table'!$A$5:$AN$277,$B34+1,2))*(INDEX('Nutrition Table'!$A$5:$AN$277,$B34+1,'Nutrition Table'!AJ$4))</f>
        <v>0</v>
      </c>
      <c r="AL34" s="12">
        <f>($C34/INDEX('Nutrition Table'!$A$5:$AN$277,$B34+1,2))*(INDEX('Nutrition Table'!$A$5:$AN$277,$B34+1,'Nutrition Table'!AK$4))</f>
        <v>0</v>
      </c>
      <c r="AM34" s="12" t="str">
        <f>INDEX('Nutrition Table'!$A$5:$AN$277,$B34+1,'Nutrition Table'!AL$4)</f>
        <v>-</v>
      </c>
      <c r="AN34" s="40" t="str">
        <f t="shared" si="6"/>
        <v>-</v>
      </c>
      <c r="AO34" s="131">
        <f>INDEX('Nutrition Table'!$A$5:$AN$277,$B34+1,'Nutrition Table'!AM$4)</f>
        <v>0</v>
      </c>
      <c r="AP34" s="12" t="str">
        <f>INDEX('Nutrition Table'!$A$5:$AN$277,$B34+1,'Nutrition Table'!AN$4)</f>
        <v xml:space="preserve"> --------------- </v>
      </c>
      <c r="AQ34" s="445">
        <f>($C34/INDEX('Nutrition Table'!$A$5:$AO$277,$B34+1,2))*(INDEX('Nutrition Table'!$A$5:$AO$277,$B34+1,'Nutrition Table'!AO$4))</f>
        <v>0</v>
      </c>
    </row>
    <row r="35" spans="1:43" ht="16.05" customHeight="1" x14ac:dyDescent="0.25">
      <c r="A35" s="301"/>
      <c r="B35" s="502">
        <v>1</v>
      </c>
      <c r="C35" s="485">
        <v>0</v>
      </c>
      <c r="D35" s="25" t="str">
        <f>INDEX('Nutrition Table'!$A$5:$AN$277,$B35+1,'Nutrition Table'!C$4)</f>
        <v>-</v>
      </c>
      <c r="E35" s="12">
        <f>($C35/INDEX('Nutrition Table'!$A$5:$AN$277,$B35+1,2))*(INDEX('Nutrition Table'!$A$5:$AN$277,$B35+1,'Nutrition Table'!D$4))</f>
        <v>0</v>
      </c>
      <c r="F35" s="12">
        <f>($C35/INDEX('Nutrition Table'!$A$5:$AN$277,$B35+1,2))*(INDEX('Nutrition Table'!$A$5:$AN$277,$B35+1,'Nutrition Table'!E$4))</f>
        <v>0</v>
      </c>
      <c r="G35" s="12">
        <f>($C35/INDEX('Nutrition Table'!$A$5:$AN$277,$B35+1,2))*(INDEX('Nutrition Table'!$A$5:$AN$277,$B35+1,'Nutrition Table'!F$4))</f>
        <v>0</v>
      </c>
      <c r="H35" s="16">
        <f>($C35/INDEX('Nutrition Table'!$A$5:$AN$277,$B35+1,2))*(INDEX('Nutrition Table'!$A$5:$AN$277,$B35+1,'Nutrition Table'!G$4))</f>
        <v>0</v>
      </c>
      <c r="I35" s="45">
        <f>($C35/INDEX('Nutrition Table'!$A$5:$AN$277,$B35+1,2))*(INDEX('Nutrition Table'!$A$5:$AN$277,$B35+1,'Nutrition Table'!H$4))</f>
        <v>0</v>
      </c>
      <c r="J35" s="12">
        <f>($C35/INDEX('Nutrition Table'!$A$5:$AN$277,$B35+1,2))*(INDEX('Nutrition Table'!$A$5:$AN$277,$B35+1,'Nutrition Table'!I$4))</f>
        <v>0</v>
      </c>
      <c r="K35" s="12">
        <f>($C35/INDEX('Nutrition Table'!$A$5:$AN$277,$B35+1,2))*(INDEX('Nutrition Table'!$A$5:$AN$277,$B35+1,'Nutrition Table'!J$4))</f>
        <v>0</v>
      </c>
      <c r="L35" s="12">
        <f>($C35/INDEX('Nutrition Table'!$A$5:$AN$277,$B35+1,2))*(INDEX('Nutrition Table'!$A$5:$AN$277,$B35+1,'Nutrition Table'!K$4))</f>
        <v>0</v>
      </c>
      <c r="M35" s="12">
        <f>($C35/INDEX('Nutrition Table'!$A$5:$AN$277,$B35+1,2))*(INDEX('Nutrition Table'!$A$5:$AN$277,$B35+1,'Nutrition Table'!L$4))</f>
        <v>0</v>
      </c>
      <c r="N35" s="12">
        <f>($C35/INDEX('Nutrition Table'!$A$5:$AN$277,$B35+1,2))*(INDEX('Nutrition Table'!$A$5:$AN$277,$B35+1,'Nutrition Table'!M$4))</f>
        <v>0</v>
      </c>
      <c r="O35" s="12">
        <f>($C35/INDEX('Nutrition Table'!$A$5:$AN$277,$B35+1,2))*(INDEX('Nutrition Table'!$A$5:$AN$277,$B35+1,'Nutrition Table'!N$4))</f>
        <v>0</v>
      </c>
      <c r="P35" s="12">
        <f>($C35/INDEX('Nutrition Table'!$A$5:$AN$277,$B35+1,2))*(INDEX('Nutrition Table'!$A$5:$AN$277,$B35+1,'Nutrition Table'!O$4))</f>
        <v>0</v>
      </c>
      <c r="Q35" s="12">
        <f>($C35/INDEX('Nutrition Table'!$A$5:$AN$277,$B35+1,2))*(INDEX('Nutrition Table'!$A$5:$AN$277,$B35+1,'Nutrition Table'!P$4))</f>
        <v>0</v>
      </c>
      <c r="R35" s="12">
        <f>($C35/INDEX('Nutrition Table'!$A$5:$AN$277,$B35+1,2))*(INDEX('Nutrition Table'!$A$5:$AN$277,$B35+1,'Nutrition Table'!Q$4))</f>
        <v>0</v>
      </c>
      <c r="S35" s="12">
        <f>($C35/INDEX('Nutrition Table'!$A$5:$AN$277,$B35+1,2))*(INDEX('Nutrition Table'!$A$5:$AN$277,$B35+1,'Nutrition Table'!R$4))</f>
        <v>0</v>
      </c>
      <c r="T35" s="12">
        <f>($C35/INDEX('Nutrition Table'!$A$5:$AN$277,$B35+1,2))*(INDEX('Nutrition Table'!$A$5:$AN$277,$B35+1,'Nutrition Table'!S$4))</f>
        <v>0</v>
      </c>
      <c r="U35" s="40">
        <f>($C35/INDEX('Nutrition Table'!$A$5:$AN$277,$B35+1,2))*(INDEX('Nutrition Table'!$A$5:$AN$277,$B35+1,'Nutrition Table'!T$4))</f>
        <v>0</v>
      </c>
      <c r="V35" s="12">
        <f>($C35/INDEX('Nutrition Table'!$A$5:$AN$277,$B35+1,2))*(INDEX('Nutrition Table'!$A$5:$AN$277,$B35+1,'Nutrition Table'!U$4))</f>
        <v>0</v>
      </c>
      <c r="W35" s="12">
        <f>($C35/INDEX('Nutrition Table'!$A$5:$AN$277,$B35+1,2))*(INDEX('Nutrition Table'!$A$5:$AN$277,$B35+1,'Nutrition Table'!V$4))</f>
        <v>0</v>
      </c>
      <c r="X35" s="12">
        <f>($C35/INDEX('Nutrition Table'!$A$5:$AN$277,$B35+1,2))*(INDEX('Nutrition Table'!$A$5:$AN$277,$B35+1,'Nutrition Table'!W$4))</f>
        <v>0</v>
      </c>
      <c r="Y35" s="12">
        <f>($C35/INDEX('Nutrition Table'!$A$5:$AN$277,$B35+1,2))*(INDEX('Nutrition Table'!$A$5:$AN$277,$B35+1,'Nutrition Table'!X$4))</f>
        <v>0</v>
      </c>
      <c r="Z35" s="12">
        <f>($C35/INDEX('Nutrition Table'!$A$5:$AN$277,$B35+1,2))*(INDEX('Nutrition Table'!$A$5:$AN$277,$B35+1,'Nutrition Table'!Y$4))</f>
        <v>0</v>
      </c>
      <c r="AA35" s="12">
        <f>($C35/INDEX('Nutrition Table'!$A$5:$AN$277,$B35+1,2))*(INDEX('Nutrition Table'!$A$5:$AN$277,$B35+1,'Nutrition Table'!Z$4))</f>
        <v>0</v>
      </c>
      <c r="AB35" s="12">
        <f>($C35/INDEX('Nutrition Table'!$A$5:$AN$277,$B35+1,2))*(INDEX('Nutrition Table'!$A$5:$AN$277,$B35+1,'Nutrition Table'!AA$4))</f>
        <v>0</v>
      </c>
      <c r="AC35" s="12">
        <f>($C35/INDEX('Nutrition Table'!$A$5:$AN$277,$B35+1,2))*(INDEX('Nutrition Table'!$A$5:$AN$277,$B35+1,'Nutrition Table'!AB$4))</f>
        <v>0</v>
      </c>
      <c r="AD35" s="12">
        <f>($C35/INDEX('Nutrition Table'!$A$5:$AN$277,$B35+1,2))*(INDEX('Nutrition Table'!$A$5:$AN$277,$B35+1,'Nutrition Table'!AC$4))</f>
        <v>0</v>
      </c>
      <c r="AE35" s="40">
        <f>($C35/INDEX('Nutrition Table'!$A$5:$AN$277,$B35+1,2))*(INDEX('Nutrition Table'!$A$5:$AN$277,$B35+1,'Nutrition Table'!AD$4))</f>
        <v>0</v>
      </c>
      <c r="AF35" s="12">
        <f>($C35/INDEX('Nutrition Table'!$A$5:$AN$277,$B35+1,2))*(INDEX('Nutrition Table'!$A$5:$AN$277,$B35+1,'Nutrition Table'!AE$4))</f>
        <v>0</v>
      </c>
      <c r="AG35" s="12">
        <f>($C35/INDEX('Nutrition Table'!$A$5:$AN$277,$B35+1,2))*(INDEX('Nutrition Table'!$A$5:$AN$277,$B35+1,'Nutrition Table'!AF$4))</f>
        <v>0</v>
      </c>
      <c r="AH35" s="40">
        <f>($C35/INDEX('Nutrition Table'!$A$5:$AN$277,$B35+1,2))*(INDEX('Nutrition Table'!$A$5:$AN$277,$B35+1,'Nutrition Table'!AG$4))</f>
        <v>0</v>
      </c>
      <c r="AI35" s="12">
        <f>($C35/INDEX('Nutrition Table'!$A$5:$AN$277,$B35+1,2))*(INDEX('Nutrition Table'!$A$5:$AN$277,$B35+1,'Nutrition Table'!AH$4))</f>
        <v>0</v>
      </c>
      <c r="AJ35" s="12">
        <f>($C35/INDEX('Nutrition Table'!$A$5:$AN$277,$B35+1,2))*(INDEX('Nutrition Table'!$A$5:$AN$277,$B35+1,'Nutrition Table'!AI$4))</f>
        <v>0</v>
      </c>
      <c r="AK35" s="40">
        <f>($C35/INDEX('Nutrition Table'!$A$5:$AN$277,$B35+1,2))*(INDEX('Nutrition Table'!$A$5:$AN$277,$B35+1,'Nutrition Table'!AJ$4))</f>
        <v>0</v>
      </c>
      <c r="AL35" s="12">
        <f>($C35/INDEX('Nutrition Table'!$A$5:$AN$277,$B35+1,2))*(INDEX('Nutrition Table'!$A$5:$AN$277,$B35+1,'Nutrition Table'!AK$4))</f>
        <v>0</v>
      </c>
      <c r="AM35" s="12" t="str">
        <f>INDEX('Nutrition Table'!$A$5:$AN$277,$B35+1,'Nutrition Table'!AL$4)</f>
        <v>-</v>
      </c>
      <c r="AN35" s="40" t="str">
        <f t="shared" si="6"/>
        <v>-</v>
      </c>
      <c r="AO35" s="131">
        <f>INDEX('Nutrition Table'!$A$5:$AN$277,$B35+1,'Nutrition Table'!AM$4)</f>
        <v>0</v>
      </c>
      <c r="AP35" s="12" t="str">
        <f>INDEX('Nutrition Table'!$A$5:$AN$277,$B35+1,'Nutrition Table'!AN$4)</f>
        <v xml:space="preserve"> --------------- </v>
      </c>
      <c r="AQ35" s="445">
        <f>($C35/INDEX('Nutrition Table'!$A$5:$AO$277,$B35+1,2))*(INDEX('Nutrition Table'!$A$5:$AO$277,$B35+1,'Nutrition Table'!AO$4))</f>
        <v>0</v>
      </c>
    </row>
    <row r="36" spans="1:43" ht="16.05" customHeight="1" x14ac:dyDescent="0.25">
      <c r="A36" s="301"/>
      <c r="B36" s="502">
        <v>1</v>
      </c>
      <c r="C36" s="485">
        <v>0</v>
      </c>
      <c r="D36" s="25" t="str">
        <f>INDEX('Nutrition Table'!$A$5:$AN$277,$B36+1,'Nutrition Table'!C$4)</f>
        <v>-</v>
      </c>
      <c r="E36" s="12">
        <f>($C36/INDEX('Nutrition Table'!$A$5:$AN$277,$B36+1,2))*(INDEX('Nutrition Table'!$A$5:$AN$277,$B36+1,'Nutrition Table'!D$4))</f>
        <v>0</v>
      </c>
      <c r="F36" s="12">
        <f>($C36/INDEX('Nutrition Table'!$A$5:$AN$277,$B36+1,2))*(INDEX('Nutrition Table'!$A$5:$AN$277,$B36+1,'Nutrition Table'!E$4))</f>
        <v>0</v>
      </c>
      <c r="G36" s="12">
        <f>($C36/INDEX('Nutrition Table'!$A$5:$AN$277,$B36+1,2))*(INDEX('Nutrition Table'!$A$5:$AN$277,$B36+1,'Nutrition Table'!F$4))</f>
        <v>0</v>
      </c>
      <c r="H36" s="16">
        <f>($C36/INDEX('Nutrition Table'!$A$5:$AN$277,$B36+1,2))*(INDEX('Nutrition Table'!$A$5:$AN$277,$B36+1,'Nutrition Table'!G$4))</f>
        <v>0</v>
      </c>
      <c r="I36" s="45">
        <f>($C36/INDEX('Nutrition Table'!$A$5:$AN$277,$B36+1,2))*(INDEX('Nutrition Table'!$A$5:$AN$277,$B36+1,'Nutrition Table'!H$4))</f>
        <v>0</v>
      </c>
      <c r="J36" s="12">
        <f>($C36/INDEX('Nutrition Table'!$A$5:$AN$277,$B36+1,2))*(INDEX('Nutrition Table'!$A$5:$AN$277,$B36+1,'Nutrition Table'!I$4))</f>
        <v>0</v>
      </c>
      <c r="K36" s="12">
        <f>($C36/INDEX('Nutrition Table'!$A$5:$AN$277,$B36+1,2))*(INDEX('Nutrition Table'!$A$5:$AN$277,$B36+1,'Nutrition Table'!J$4))</f>
        <v>0</v>
      </c>
      <c r="L36" s="12">
        <f>($C36/INDEX('Nutrition Table'!$A$5:$AN$277,$B36+1,2))*(INDEX('Nutrition Table'!$A$5:$AN$277,$B36+1,'Nutrition Table'!K$4))</f>
        <v>0</v>
      </c>
      <c r="M36" s="12">
        <f>($C36/INDEX('Nutrition Table'!$A$5:$AN$277,$B36+1,2))*(INDEX('Nutrition Table'!$A$5:$AN$277,$B36+1,'Nutrition Table'!L$4))</f>
        <v>0</v>
      </c>
      <c r="N36" s="12">
        <f>($C36/INDEX('Nutrition Table'!$A$5:$AN$277,$B36+1,2))*(INDEX('Nutrition Table'!$A$5:$AN$277,$B36+1,'Nutrition Table'!M$4))</f>
        <v>0</v>
      </c>
      <c r="O36" s="12">
        <f>($C36/INDEX('Nutrition Table'!$A$5:$AN$277,$B36+1,2))*(INDEX('Nutrition Table'!$A$5:$AN$277,$B36+1,'Nutrition Table'!N$4))</f>
        <v>0</v>
      </c>
      <c r="P36" s="12">
        <f>($C36/INDEX('Nutrition Table'!$A$5:$AN$277,$B36+1,2))*(INDEX('Nutrition Table'!$A$5:$AN$277,$B36+1,'Nutrition Table'!O$4))</f>
        <v>0</v>
      </c>
      <c r="Q36" s="12">
        <f>($C36/INDEX('Nutrition Table'!$A$5:$AN$277,$B36+1,2))*(INDEX('Nutrition Table'!$A$5:$AN$277,$B36+1,'Nutrition Table'!P$4))</f>
        <v>0</v>
      </c>
      <c r="R36" s="12">
        <f>($C36/INDEX('Nutrition Table'!$A$5:$AN$277,$B36+1,2))*(INDEX('Nutrition Table'!$A$5:$AN$277,$B36+1,'Nutrition Table'!Q$4))</f>
        <v>0</v>
      </c>
      <c r="S36" s="12">
        <f>($C36/INDEX('Nutrition Table'!$A$5:$AN$277,$B36+1,2))*(INDEX('Nutrition Table'!$A$5:$AN$277,$B36+1,'Nutrition Table'!R$4))</f>
        <v>0</v>
      </c>
      <c r="T36" s="12">
        <f>($C36/INDEX('Nutrition Table'!$A$5:$AN$277,$B36+1,2))*(INDEX('Nutrition Table'!$A$5:$AN$277,$B36+1,'Nutrition Table'!S$4))</f>
        <v>0</v>
      </c>
      <c r="U36" s="40">
        <f>($C36/INDEX('Nutrition Table'!$A$5:$AN$277,$B36+1,2))*(INDEX('Nutrition Table'!$A$5:$AN$277,$B36+1,'Nutrition Table'!T$4))</f>
        <v>0</v>
      </c>
      <c r="V36" s="12">
        <f>($C36/INDEX('Nutrition Table'!$A$5:$AN$277,$B36+1,2))*(INDEX('Nutrition Table'!$A$5:$AN$277,$B36+1,'Nutrition Table'!U$4))</f>
        <v>0</v>
      </c>
      <c r="W36" s="12">
        <f>($C36/INDEX('Nutrition Table'!$A$5:$AN$277,$B36+1,2))*(INDEX('Nutrition Table'!$A$5:$AN$277,$B36+1,'Nutrition Table'!V$4))</f>
        <v>0</v>
      </c>
      <c r="X36" s="12">
        <f>($C36/INDEX('Nutrition Table'!$A$5:$AN$277,$B36+1,2))*(INDEX('Nutrition Table'!$A$5:$AN$277,$B36+1,'Nutrition Table'!W$4))</f>
        <v>0</v>
      </c>
      <c r="Y36" s="12">
        <f>($C36/INDEX('Nutrition Table'!$A$5:$AN$277,$B36+1,2))*(INDEX('Nutrition Table'!$A$5:$AN$277,$B36+1,'Nutrition Table'!X$4))</f>
        <v>0</v>
      </c>
      <c r="Z36" s="12">
        <f>($C36/INDEX('Nutrition Table'!$A$5:$AN$277,$B36+1,2))*(INDEX('Nutrition Table'!$A$5:$AN$277,$B36+1,'Nutrition Table'!Y$4))</f>
        <v>0</v>
      </c>
      <c r="AA36" s="12">
        <f>($C36/INDEX('Nutrition Table'!$A$5:$AN$277,$B36+1,2))*(INDEX('Nutrition Table'!$A$5:$AN$277,$B36+1,'Nutrition Table'!Z$4))</f>
        <v>0</v>
      </c>
      <c r="AB36" s="12">
        <f>($C36/INDEX('Nutrition Table'!$A$5:$AN$277,$B36+1,2))*(INDEX('Nutrition Table'!$A$5:$AN$277,$B36+1,'Nutrition Table'!AA$4))</f>
        <v>0</v>
      </c>
      <c r="AC36" s="12">
        <f>($C36/INDEX('Nutrition Table'!$A$5:$AN$277,$B36+1,2))*(INDEX('Nutrition Table'!$A$5:$AN$277,$B36+1,'Nutrition Table'!AB$4))</f>
        <v>0</v>
      </c>
      <c r="AD36" s="12">
        <f>($C36/INDEX('Nutrition Table'!$A$5:$AN$277,$B36+1,2))*(INDEX('Nutrition Table'!$A$5:$AN$277,$B36+1,'Nutrition Table'!AC$4))</f>
        <v>0</v>
      </c>
      <c r="AE36" s="40">
        <f>($C36/INDEX('Nutrition Table'!$A$5:$AN$277,$B36+1,2))*(INDEX('Nutrition Table'!$A$5:$AN$277,$B36+1,'Nutrition Table'!AD$4))</f>
        <v>0</v>
      </c>
      <c r="AF36" s="12">
        <f>($C36/INDEX('Nutrition Table'!$A$5:$AN$277,$B36+1,2))*(INDEX('Nutrition Table'!$A$5:$AN$277,$B36+1,'Nutrition Table'!AE$4))</f>
        <v>0</v>
      </c>
      <c r="AG36" s="12">
        <f>($C36/INDEX('Nutrition Table'!$A$5:$AN$277,$B36+1,2))*(INDEX('Nutrition Table'!$A$5:$AN$277,$B36+1,'Nutrition Table'!AF$4))</f>
        <v>0</v>
      </c>
      <c r="AH36" s="40">
        <f>($C36/INDEX('Nutrition Table'!$A$5:$AN$277,$B36+1,2))*(INDEX('Nutrition Table'!$A$5:$AN$277,$B36+1,'Nutrition Table'!AG$4))</f>
        <v>0</v>
      </c>
      <c r="AI36" s="12">
        <f>($C36/INDEX('Nutrition Table'!$A$5:$AN$277,$B36+1,2))*(INDEX('Nutrition Table'!$A$5:$AN$277,$B36+1,'Nutrition Table'!AH$4))</f>
        <v>0</v>
      </c>
      <c r="AJ36" s="12">
        <f>($C36/INDEX('Nutrition Table'!$A$5:$AN$277,$B36+1,2))*(INDEX('Nutrition Table'!$A$5:$AN$277,$B36+1,'Nutrition Table'!AI$4))</f>
        <v>0</v>
      </c>
      <c r="AK36" s="40">
        <f>($C36/INDEX('Nutrition Table'!$A$5:$AN$277,$B36+1,2))*(INDEX('Nutrition Table'!$A$5:$AN$277,$B36+1,'Nutrition Table'!AJ$4))</f>
        <v>0</v>
      </c>
      <c r="AL36" s="12">
        <f>($C36/INDEX('Nutrition Table'!$A$5:$AN$277,$B36+1,2))*(INDEX('Nutrition Table'!$A$5:$AN$277,$B36+1,'Nutrition Table'!AK$4))</f>
        <v>0</v>
      </c>
      <c r="AM36" s="12" t="str">
        <f>INDEX('Nutrition Table'!$A$5:$AN$277,$B36+1,'Nutrition Table'!AL$4)</f>
        <v>-</v>
      </c>
      <c r="AN36" s="40" t="str">
        <f>IF(AM36="-","-",AM36*G36/100)</f>
        <v>-</v>
      </c>
      <c r="AO36" s="131">
        <f>INDEX('Nutrition Table'!$A$5:$AN$277,$B36+1,'Nutrition Table'!AM$4)</f>
        <v>0</v>
      </c>
      <c r="AP36" s="12" t="str">
        <f>INDEX('Nutrition Table'!$A$5:$AN$277,$B36+1,'Nutrition Table'!AN$4)</f>
        <v xml:space="preserve"> --------------- </v>
      </c>
      <c r="AQ36" s="445">
        <f>($C36/INDEX('Nutrition Table'!$A$5:$AO$277,$B36+1,2))*(INDEX('Nutrition Table'!$A$5:$AO$277,$B36+1,'Nutrition Table'!AO$4))</f>
        <v>0</v>
      </c>
    </row>
    <row r="37" spans="1:43" ht="16.05" customHeight="1" x14ac:dyDescent="0.25">
      <c r="A37" s="301"/>
      <c r="B37" s="502">
        <v>1</v>
      </c>
      <c r="C37" s="485">
        <v>0</v>
      </c>
      <c r="D37" s="25" t="str">
        <f>INDEX('Nutrition Table'!$A$5:$AN$277,$B37+1,'Nutrition Table'!C$4)</f>
        <v>-</v>
      </c>
      <c r="E37" s="12">
        <f>($C37/INDEX('Nutrition Table'!$A$5:$AN$277,$B37+1,2))*(INDEX('Nutrition Table'!$A$5:$AN$277,$B37+1,'Nutrition Table'!D$4))</f>
        <v>0</v>
      </c>
      <c r="F37" s="12">
        <f>($C37/INDEX('Nutrition Table'!$A$5:$AN$277,$B37+1,2))*(INDEX('Nutrition Table'!$A$5:$AN$277,$B37+1,'Nutrition Table'!E$4))</f>
        <v>0</v>
      </c>
      <c r="G37" s="12">
        <f>($C37/INDEX('Nutrition Table'!$A$5:$AN$277,$B37+1,2))*(INDEX('Nutrition Table'!$A$5:$AN$277,$B37+1,'Nutrition Table'!F$4))</f>
        <v>0</v>
      </c>
      <c r="H37" s="16">
        <f>($C37/INDEX('Nutrition Table'!$A$5:$AN$277,$B37+1,2))*(INDEX('Nutrition Table'!$A$5:$AN$277,$B37+1,'Nutrition Table'!G$4))</f>
        <v>0</v>
      </c>
      <c r="I37" s="45">
        <f>($C37/INDEX('Nutrition Table'!$A$5:$AN$277,$B37+1,2))*(INDEX('Nutrition Table'!$A$5:$AN$277,$B37+1,'Nutrition Table'!H$4))</f>
        <v>0</v>
      </c>
      <c r="J37" s="12">
        <f>($C37/INDEX('Nutrition Table'!$A$5:$AN$277,$B37+1,2))*(INDEX('Nutrition Table'!$A$5:$AN$277,$B37+1,'Nutrition Table'!I$4))</f>
        <v>0</v>
      </c>
      <c r="K37" s="12">
        <f>($C37/INDEX('Nutrition Table'!$A$5:$AN$277,$B37+1,2))*(INDEX('Nutrition Table'!$A$5:$AN$277,$B37+1,'Nutrition Table'!J$4))</f>
        <v>0</v>
      </c>
      <c r="L37" s="12">
        <f>($C37/INDEX('Nutrition Table'!$A$5:$AN$277,$B37+1,2))*(INDEX('Nutrition Table'!$A$5:$AN$277,$B37+1,'Nutrition Table'!K$4))</f>
        <v>0</v>
      </c>
      <c r="M37" s="12">
        <f>($C37/INDEX('Nutrition Table'!$A$5:$AN$277,$B37+1,2))*(INDEX('Nutrition Table'!$A$5:$AN$277,$B37+1,'Nutrition Table'!L$4))</f>
        <v>0</v>
      </c>
      <c r="N37" s="12">
        <f>($C37/INDEX('Nutrition Table'!$A$5:$AN$277,$B37+1,2))*(INDEX('Nutrition Table'!$A$5:$AN$277,$B37+1,'Nutrition Table'!M$4))</f>
        <v>0</v>
      </c>
      <c r="O37" s="12">
        <f>($C37/INDEX('Nutrition Table'!$A$5:$AN$277,$B37+1,2))*(INDEX('Nutrition Table'!$A$5:$AN$277,$B37+1,'Nutrition Table'!N$4))</f>
        <v>0</v>
      </c>
      <c r="P37" s="12">
        <f>($C37/INDEX('Nutrition Table'!$A$5:$AN$277,$B37+1,2))*(INDEX('Nutrition Table'!$A$5:$AN$277,$B37+1,'Nutrition Table'!O$4))</f>
        <v>0</v>
      </c>
      <c r="Q37" s="12">
        <f>($C37/INDEX('Nutrition Table'!$A$5:$AN$277,$B37+1,2))*(INDEX('Nutrition Table'!$A$5:$AN$277,$B37+1,'Nutrition Table'!P$4))</f>
        <v>0</v>
      </c>
      <c r="R37" s="12">
        <f>($C37/INDEX('Nutrition Table'!$A$5:$AN$277,$B37+1,2))*(INDEX('Nutrition Table'!$A$5:$AN$277,$B37+1,'Nutrition Table'!Q$4))</f>
        <v>0</v>
      </c>
      <c r="S37" s="12">
        <f>($C37/INDEX('Nutrition Table'!$A$5:$AN$277,$B37+1,2))*(INDEX('Nutrition Table'!$A$5:$AN$277,$B37+1,'Nutrition Table'!R$4))</f>
        <v>0</v>
      </c>
      <c r="T37" s="12">
        <f>($C37/INDEX('Nutrition Table'!$A$5:$AN$277,$B37+1,2))*(INDEX('Nutrition Table'!$A$5:$AN$277,$B37+1,'Nutrition Table'!S$4))</f>
        <v>0</v>
      </c>
      <c r="U37" s="40">
        <f>($C37/INDEX('Nutrition Table'!$A$5:$AN$277,$B37+1,2))*(INDEX('Nutrition Table'!$A$5:$AN$277,$B37+1,'Nutrition Table'!T$4))</f>
        <v>0</v>
      </c>
      <c r="V37" s="12">
        <f>($C37/INDEX('Nutrition Table'!$A$5:$AN$277,$B37+1,2))*(INDEX('Nutrition Table'!$A$5:$AN$277,$B37+1,'Nutrition Table'!U$4))</f>
        <v>0</v>
      </c>
      <c r="W37" s="12">
        <f>($C37/INDEX('Nutrition Table'!$A$5:$AN$277,$B37+1,2))*(INDEX('Nutrition Table'!$A$5:$AN$277,$B37+1,'Nutrition Table'!V$4))</f>
        <v>0</v>
      </c>
      <c r="X37" s="12">
        <f>($C37/INDEX('Nutrition Table'!$A$5:$AN$277,$B37+1,2))*(INDEX('Nutrition Table'!$A$5:$AN$277,$B37+1,'Nutrition Table'!W$4))</f>
        <v>0</v>
      </c>
      <c r="Y37" s="12">
        <f>($C37/INDEX('Nutrition Table'!$A$5:$AN$277,$B37+1,2))*(INDEX('Nutrition Table'!$A$5:$AN$277,$B37+1,'Nutrition Table'!X$4))</f>
        <v>0</v>
      </c>
      <c r="Z37" s="12">
        <f>($C37/INDEX('Nutrition Table'!$A$5:$AN$277,$B37+1,2))*(INDEX('Nutrition Table'!$A$5:$AN$277,$B37+1,'Nutrition Table'!Y$4))</f>
        <v>0</v>
      </c>
      <c r="AA37" s="12">
        <f>($C37/INDEX('Nutrition Table'!$A$5:$AN$277,$B37+1,2))*(INDEX('Nutrition Table'!$A$5:$AN$277,$B37+1,'Nutrition Table'!Z$4))</f>
        <v>0</v>
      </c>
      <c r="AB37" s="12">
        <f>($C37/INDEX('Nutrition Table'!$A$5:$AN$277,$B37+1,2))*(INDEX('Nutrition Table'!$A$5:$AN$277,$B37+1,'Nutrition Table'!AA$4))</f>
        <v>0</v>
      </c>
      <c r="AC37" s="12">
        <f>($C37/INDEX('Nutrition Table'!$A$5:$AN$277,$B37+1,2))*(INDEX('Nutrition Table'!$A$5:$AN$277,$B37+1,'Nutrition Table'!AB$4))</f>
        <v>0</v>
      </c>
      <c r="AD37" s="12">
        <f>($C37/INDEX('Nutrition Table'!$A$5:$AN$277,$B37+1,2))*(INDEX('Nutrition Table'!$A$5:$AN$277,$B37+1,'Nutrition Table'!AC$4))</f>
        <v>0</v>
      </c>
      <c r="AE37" s="40">
        <f>($C37/INDEX('Nutrition Table'!$A$5:$AN$277,$B37+1,2))*(INDEX('Nutrition Table'!$A$5:$AN$277,$B37+1,'Nutrition Table'!AD$4))</f>
        <v>0</v>
      </c>
      <c r="AF37" s="12">
        <f>($C37/INDEX('Nutrition Table'!$A$5:$AN$277,$B37+1,2))*(INDEX('Nutrition Table'!$A$5:$AN$277,$B37+1,'Nutrition Table'!AE$4))</f>
        <v>0</v>
      </c>
      <c r="AG37" s="12">
        <f>($C37/INDEX('Nutrition Table'!$A$5:$AN$277,$B37+1,2))*(INDEX('Nutrition Table'!$A$5:$AN$277,$B37+1,'Nutrition Table'!AF$4))</f>
        <v>0</v>
      </c>
      <c r="AH37" s="40">
        <f>($C37/INDEX('Nutrition Table'!$A$5:$AN$277,$B37+1,2))*(INDEX('Nutrition Table'!$A$5:$AN$277,$B37+1,'Nutrition Table'!AG$4))</f>
        <v>0</v>
      </c>
      <c r="AI37" s="12">
        <f>($C37/INDEX('Nutrition Table'!$A$5:$AN$277,$B37+1,2))*(INDEX('Nutrition Table'!$A$5:$AN$277,$B37+1,'Nutrition Table'!AH$4))</f>
        <v>0</v>
      </c>
      <c r="AJ37" s="12">
        <f>($C37/INDEX('Nutrition Table'!$A$5:$AN$277,$B37+1,2))*(INDEX('Nutrition Table'!$A$5:$AN$277,$B37+1,'Nutrition Table'!AI$4))</f>
        <v>0</v>
      </c>
      <c r="AK37" s="40">
        <f>($C37/INDEX('Nutrition Table'!$A$5:$AN$277,$B37+1,2))*(INDEX('Nutrition Table'!$A$5:$AN$277,$B37+1,'Nutrition Table'!AJ$4))</f>
        <v>0</v>
      </c>
      <c r="AL37" s="12">
        <f>($C37/INDEX('Nutrition Table'!$A$5:$AN$277,$B37+1,2))*(INDEX('Nutrition Table'!$A$5:$AN$277,$B37+1,'Nutrition Table'!AK$4))</f>
        <v>0</v>
      </c>
      <c r="AM37" s="12" t="str">
        <f>INDEX('Nutrition Table'!$A$5:$AN$277,$B37+1,'Nutrition Table'!AL$4)</f>
        <v>-</v>
      </c>
      <c r="AN37" s="40" t="str">
        <f>IF(AM37="-","-",AM37*G37/100)</f>
        <v>-</v>
      </c>
      <c r="AO37" s="131">
        <f>INDEX('Nutrition Table'!$A$5:$AN$277,$B37+1,'Nutrition Table'!AM$4)</f>
        <v>0</v>
      </c>
      <c r="AP37" s="12" t="str">
        <f>INDEX('Nutrition Table'!$A$5:$AN$277,$B37+1,'Nutrition Table'!AN$4)</f>
        <v xml:space="preserve"> --------------- </v>
      </c>
      <c r="AQ37" s="445">
        <f>($C37/INDEX('Nutrition Table'!$A$5:$AO$277,$B37+1,2))*(INDEX('Nutrition Table'!$A$5:$AO$277,$B37+1,'Nutrition Table'!AO$4))</f>
        <v>0</v>
      </c>
    </row>
    <row r="38" spans="1:43" ht="16.05" customHeight="1" x14ac:dyDescent="0.25">
      <c r="A38" s="301" t="s">
        <v>191</v>
      </c>
      <c r="B38" s="35" t="s">
        <v>208</v>
      </c>
      <c r="C38" s="489">
        <f>SUM(C28:C37)</f>
        <v>630</v>
      </c>
      <c r="D38" s="490" t="s">
        <v>200</v>
      </c>
      <c r="E38" s="13">
        <f>SUM(E28:E37)</f>
        <v>381.1</v>
      </c>
      <c r="F38" s="13">
        <f t="shared" ref="F38:AL38" si="7">SUM(F28:F37)</f>
        <v>41.94</v>
      </c>
      <c r="G38" s="13">
        <f t="shared" si="7"/>
        <v>49.44</v>
      </c>
      <c r="H38" s="17">
        <f t="shared" si="7"/>
        <v>2.83</v>
      </c>
      <c r="I38" s="92">
        <f t="shared" si="7"/>
        <v>139</v>
      </c>
      <c r="J38" s="93">
        <f t="shared" si="7"/>
        <v>256</v>
      </c>
      <c r="K38" s="93">
        <f t="shared" si="7"/>
        <v>983</v>
      </c>
      <c r="L38" s="93">
        <f t="shared" si="7"/>
        <v>1135</v>
      </c>
      <c r="M38" s="93">
        <f t="shared" si="7"/>
        <v>2119</v>
      </c>
      <c r="N38" s="93">
        <f t="shared" si="7"/>
        <v>552</v>
      </c>
      <c r="O38" s="93">
        <f t="shared" si="7"/>
        <v>45</v>
      </c>
      <c r="P38" s="93">
        <f t="shared" si="7"/>
        <v>2.5</v>
      </c>
      <c r="Q38" s="93">
        <f t="shared" si="7"/>
        <v>8700</v>
      </c>
      <c r="R38" s="93">
        <f t="shared" si="7"/>
        <v>0</v>
      </c>
      <c r="S38" s="93">
        <f t="shared" si="7"/>
        <v>150</v>
      </c>
      <c r="T38" s="93">
        <f t="shared" si="7"/>
        <v>0.5</v>
      </c>
      <c r="U38" s="106">
        <f t="shared" si="7"/>
        <v>87800</v>
      </c>
      <c r="V38" s="93">
        <f t="shared" si="7"/>
        <v>750000</v>
      </c>
      <c r="W38" s="93">
        <f t="shared" si="7"/>
        <v>143</v>
      </c>
      <c r="X38" s="93">
        <f t="shared" si="7"/>
        <v>410</v>
      </c>
      <c r="Y38" s="93">
        <f t="shared" si="7"/>
        <v>82000</v>
      </c>
      <c r="Z38" s="93">
        <f t="shared" si="7"/>
        <v>285</v>
      </c>
      <c r="AA38" s="93">
        <f t="shared" si="7"/>
        <v>527000</v>
      </c>
      <c r="AB38" s="93">
        <f t="shared" si="7"/>
        <v>1138000</v>
      </c>
      <c r="AC38" s="93">
        <f t="shared" si="7"/>
        <v>16.5</v>
      </c>
      <c r="AD38" s="93">
        <f t="shared" si="7"/>
        <v>211000</v>
      </c>
      <c r="AE38" s="106">
        <f t="shared" si="7"/>
        <v>2250</v>
      </c>
      <c r="AF38" s="93">
        <f t="shared" si="7"/>
        <v>529.11</v>
      </c>
      <c r="AG38" s="93">
        <f t="shared" si="7"/>
        <v>2.6</v>
      </c>
      <c r="AH38" s="106">
        <f t="shared" si="7"/>
        <v>10</v>
      </c>
      <c r="AI38" s="93">
        <f t="shared" si="7"/>
        <v>1.3592499999999998</v>
      </c>
      <c r="AJ38" s="93">
        <f t="shared" si="7"/>
        <v>0.84207500000000002</v>
      </c>
      <c r="AK38" s="106">
        <f t="shared" si="7"/>
        <v>0.18722499999999997</v>
      </c>
      <c r="AL38" s="93">
        <f t="shared" si="7"/>
        <v>39.479999999999997</v>
      </c>
      <c r="AM38" s="93">
        <f>100*AN38/(IF(AM28="-",0,G28)+IF(AM29="-",0,G29)+IF(AM30="-",0,G30)+IF(AM31="-",0,G31)+IF(AM32="-",0,G32)+IF(AM33="-",0,G33)+IF(AM34="-",0,G34)+IF(AM35="-",0,G35)+IF(AM36="-",0,G36)+IF(AM36="-",0,G36)+0.0001)</f>
        <v>41.402019817921079</v>
      </c>
      <c r="AN38" s="106">
        <f>SUM(AN28:AN37)</f>
        <v>20.469200000000001</v>
      </c>
      <c r="AO38" s="136"/>
      <c r="AP38" s="93"/>
      <c r="AQ38" s="446">
        <f>SUM(AQ28:AQ37)</f>
        <v>0</v>
      </c>
    </row>
    <row r="39" spans="1:43" ht="16.05" customHeight="1" x14ac:dyDescent="0.25">
      <c r="A39" s="301"/>
      <c r="B39" s="35" t="s">
        <v>209</v>
      </c>
      <c r="C39" s="491">
        <f>E38*100/C38</f>
        <v>60.492063492063494</v>
      </c>
      <c r="D39" s="490" t="s">
        <v>895</v>
      </c>
      <c r="E39" s="2"/>
      <c r="F39" s="3">
        <f>IF((F38+G38+H38)&gt;0,F38*4/(F38*4+G38*4+H38*9),0)</f>
        <v>0.42906468196117542</v>
      </c>
      <c r="G39" s="3">
        <f>IF((F38+G38+H38)&gt;0,G38*4/(F38*4+G38*4+H38*9),0)</f>
        <v>0.50579298703291642</v>
      </c>
      <c r="H39" s="5">
        <f>IF((F38+G38+H38)&gt;0,H38*9/(F38*4+G38*4+H38*9),0)</f>
        <v>6.5142331005908077E-2</v>
      </c>
      <c r="I39" s="95"/>
      <c r="J39" s="82"/>
      <c r="K39" s="82"/>
      <c r="L39" s="82"/>
      <c r="M39" s="82"/>
      <c r="N39" s="82"/>
      <c r="O39" s="82"/>
      <c r="P39" s="82"/>
      <c r="Q39" s="82"/>
      <c r="R39" s="82"/>
      <c r="S39" s="82"/>
      <c r="T39" s="82"/>
      <c r="U39" s="94"/>
      <c r="V39" s="82"/>
      <c r="W39" s="82"/>
      <c r="X39" s="82"/>
      <c r="Y39" s="82"/>
      <c r="Z39" s="82"/>
      <c r="AA39" s="82"/>
      <c r="AB39" s="82"/>
      <c r="AC39" s="82"/>
      <c r="AD39" s="82"/>
      <c r="AE39" s="94"/>
      <c r="AF39" s="82"/>
      <c r="AG39" s="82"/>
      <c r="AH39" s="94"/>
      <c r="AI39" s="303">
        <f>IF((AI38+AJ38+AK38)&gt;0,AI38/(AI38+AJ38+AK38),0)</f>
        <v>0.56906910050030357</v>
      </c>
      <c r="AJ39" s="303">
        <f>IF((AI38+AJ38+AK38)&gt;0,AJ38/(AI38+AJ38+AK38),0)</f>
        <v>0.35254652404178277</v>
      </c>
      <c r="AK39" s="129">
        <f>IF((AI38+AJ38+AK38)&gt;0,AK38/(AI38+AJ38+AK38),0)</f>
        <v>7.8384375457913796E-2</v>
      </c>
      <c r="AL39" s="303">
        <f>IF(G38&gt;0,AL38/G38,0)</f>
        <v>0.79854368932038833</v>
      </c>
      <c r="AM39" s="82"/>
      <c r="AN39" s="94"/>
      <c r="AO39" s="132"/>
      <c r="AP39" s="82"/>
      <c r="AQ39" s="447"/>
    </row>
    <row r="40" spans="1:43" ht="16.05" customHeight="1" x14ac:dyDescent="0.25">
      <c r="A40" s="300"/>
      <c r="B40" s="503" t="s">
        <v>429</v>
      </c>
      <c r="C40" s="4"/>
      <c r="D40" s="41"/>
      <c r="E40" s="48">
        <f>IF($C$9=0,0,E38/$C$9)</f>
        <v>0.1013496443055648</v>
      </c>
      <c r="F40" s="49">
        <f>IF($E$10=0,0,F38/$E$10)</f>
        <v>0.14871351638853797</v>
      </c>
      <c r="G40" s="49">
        <f>IF($E$11=0,0,G38/$E$11)</f>
        <v>0.1051844957117213</v>
      </c>
      <c r="H40" s="50">
        <f>IF($E$12=0,0,H38/$E$12)</f>
        <v>3.3867429027325306E-2</v>
      </c>
      <c r="I40" s="126">
        <f>IF(I$119=0,0,I38/I$119)</f>
        <v>3.0804689404516541E-2</v>
      </c>
      <c r="J40" s="127">
        <f>IF(J$119=0,0,J38/J$119)</f>
        <v>0.14183454114309774</v>
      </c>
      <c r="K40" s="127">
        <f t="shared" ref="K40:AH40" si="8">IF(K$119=0,0,K38/K$119)</f>
        <v>0.50272843970071546</v>
      </c>
      <c r="L40" s="127">
        <f t="shared" si="8"/>
        <v>4.7162755135961708E-2</v>
      </c>
      <c r="M40" s="127">
        <f t="shared" si="8"/>
        <v>0.28176318063958511</v>
      </c>
      <c r="N40" s="127">
        <f t="shared" si="8"/>
        <v>0.28230528862135806</v>
      </c>
      <c r="O40" s="127">
        <f t="shared" si="8"/>
        <v>7.4795558805930459E-2</v>
      </c>
      <c r="P40" s="127">
        <f t="shared" si="8"/>
        <v>0.69255147042528198</v>
      </c>
      <c r="Q40" s="127">
        <f t="shared" si="8"/>
        <v>6.4268776455466164E-2</v>
      </c>
      <c r="R40" s="127">
        <f t="shared" si="8"/>
        <v>0</v>
      </c>
      <c r="S40" s="127">
        <f t="shared" si="8"/>
        <v>6.6484941160827073E-3</v>
      </c>
      <c r="T40" s="127">
        <f t="shared" si="8"/>
        <v>2.7702058817011283E-3</v>
      </c>
      <c r="U40" s="128">
        <f t="shared" si="8"/>
        <v>0.10613414243492031</v>
      </c>
      <c r="V40" s="127">
        <f t="shared" si="8"/>
        <v>0.49863705870620306</v>
      </c>
      <c r="W40" s="127">
        <f t="shared" si="8"/>
        <v>0.10563718428886967</v>
      </c>
      <c r="X40" s="127">
        <f t="shared" si="8"/>
        <v>3.4073532344923878E-2</v>
      </c>
      <c r="Y40" s="127">
        <f t="shared" si="8"/>
        <v>0.12980393274256713</v>
      </c>
      <c r="Z40" s="127">
        <f t="shared" si="8"/>
        <v>8.2383514047111805E-2</v>
      </c>
      <c r="AA40" s="127">
        <f t="shared" si="8"/>
        <v>0.50053662845365521</v>
      </c>
      <c r="AB40" s="127">
        <f t="shared" si="8"/>
        <v>0.16097843200217279</v>
      </c>
      <c r="AC40" s="127">
        <f t="shared" si="8"/>
        <v>0.19945482348248122</v>
      </c>
      <c r="AD40" s="127">
        <f t="shared" si="8"/>
        <v>9.3522150566230089E-2</v>
      </c>
      <c r="AE40" s="128">
        <f t="shared" si="8"/>
        <v>0.13599192510169175</v>
      </c>
      <c r="AF40" s="127">
        <f t="shared" si="8"/>
        <v>9.5075262750284356E-2</v>
      </c>
      <c r="AG40" s="127">
        <f t="shared" si="8"/>
        <v>4.5489696583723788E-2</v>
      </c>
      <c r="AH40" s="128">
        <f t="shared" si="8"/>
        <v>3.324247058041354E-2</v>
      </c>
      <c r="AI40" s="127"/>
      <c r="AJ40" s="127"/>
      <c r="AK40" s="128"/>
      <c r="AL40" s="127"/>
      <c r="AM40" s="127"/>
      <c r="AN40" s="128"/>
      <c r="AO40" s="137"/>
      <c r="AP40" s="127"/>
      <c r="AQ40" s="448"/>
    </row>
    <row r="41" spans="1:43" ht="16.05" customHeight="1" x14ac:dyDescent="0.25">
      <c r="A41" s="302" t="s">
        <v>935</v>
      </c>
      <c r="B41" s="501">
        <v>248</v>
      </c>
      <c r="C41" s="484">
        <v>150</v>
      </c>
      <c r="D41" s="38" t="str">
        <f>INDEX('Nutrition Table'!$A$5:$AN$277,$B41+1,'Nutrition Table'!C$4)</f>
        <v>gr</v>
      </c>
      <c r="E41" s="39">
        <f>($C41/INDEX('Nutrition Table'!$A$5:$AN$277,$B41+1,2))*(INDEX('Nutrition Table'!$A$5:$AN$277,$B41+1,'Nutrition Table'!D$4))</f>
        <v>192</v>
      </c>
      <c r="F41" s="12">
        <f>($C41/INDEX('Nutrition Table'!$A$5:$AN$277,$B41+1,2))*(INDEX('Nutrition Table'!$A$5:$AN$277,$B41+1,'Nutrition Table'!E$4))</f>
        <v>35.43</v>
      </c>
      <c r="G41" s="12">
        <f>($C41/INDEX('Nutrition Table'!$A$5:$AN$277,$B41+1,2))*(INDEX('Nutrition Table'!$A$5:$AN$277,$B41+1,'Nutrition Table'!F$4))</f>
        <v>0</v>
      </c>
      <c r="H41" s="16">
        <f>($C41/INDEX('Nutrition Table'!$A$5:$AN$277,$B41+1,2))*(INDEX('Nutrition Table'!$A$5:$AN$277,$B41+1,'Nutrition Table'!G$4))</f>
        <v>4.4550000000000001</v>
      </c>
      <c r="I41" s="45">
        <f>($C41/INDEX('Nutrition Table'!$A$5:$AN$277,$B41+1,2))*(INDEX('Nutrition Table'!$A$5:$AN$277,$B41+1,'Nutrition Table'!H$4))</f>
        <v>28.5</v>
      </c>
      <c r="J41" s="12">
        <f>($C41/INDEX('Nutrition Table'!$A$5:$AN$277,$B41+1,2))*(INDEX('Nutrition Table'!$A$5:$AN$277,$B41+1,'Nutrition Table'!I$4))</f>
        <v>12</v>
      </c>
      <c r="K41" s="12">
        <f>($C41/INDEX('Nutrition Table'!$A$5:$AN$277,$B41+1,2))*(INDEX('Nutrition Table'!$A$5:$AN$277,$B41+1,'Nutrition Table'!J$4))</f>
        <v>66</v>
      </c>
      <c r="L41" s="12">
        <f>($C41/INDEX('Nutrition Table'!$A$5:$AN$277,$B41+1,2))*(INDEX('Nutrition Table'!$A$5:$AN$277,$B41+1,'Nutrition Table'!K$4))</f>
        <v>8698.5</v>
      </c>
      <c r="M41" s="12">
        <f>($C41/INDEX('Nutrition Table'!$A$5:$AN$277,$B41+1,2))*(INDEX('Nutrition Table'!$A$5:$AN$277,$B41+1,'Nutrition Table'!L$4))</f>
        <v>186</v>
      </c>
      <c r="N41" s="12">
        <f>($C41/INDEX('Nutrition Table'!$A$5:$AN$277,$B41+1,2))*(INDEX('Nutrition Table'!$A$5:$AN$277,$B41+1,'Nutrition Table'!M$4))</f>
        <v>325.5</v>
      </c>
      <c r="O41" s="12">
        <f>($C41/INDEX('Nutrition Table'!$A$5:$AN$277,$B41+1,2))*(INDEX('Nutrition Table'!$A$5:$AN$277,$B41+1,'Nutrition Table'!N$4))</f>
        <v>3</v>
      </c>
      <c r="P41" s="12">
        <f>($C41/INDEX('Nutrition Table'!$A$5:$AN$277,$B41+1,2))*(INDEX('Nutrition Table'!$A$5:$AN$277,$B41+1,'Nutrition Table'!O$4))</f>
        <v>1.7549999999999999</v>
      </c>
      <c r="Q41" s="12">
        <f>($C41/INDEX('Nutrition Table'!$A$5:$AN$277,$B41+1,2))*(INDEX('Nutrition Table'!$A$5:$AN$277,$B41+1,'Nutrition Table'!P$4))</f>
        <v>0</v>
      </c>
      <c r="R41" s="12">
        <f>($C41/INDEX('Nutrition Table'!$A$5:$AN$277,$B41+1,2))*(INDEX('Nutrition Table'!$A$5:$AN$277,$B41+1,'Nutrition Table'!Q$4))</f>
        <v>0</v>
      </c>
      <c r="S41" s="12">
        <f>($C41/INDEX('Nutrition Table'!$A$5:$AN$277,$B41+1,2))*(INDEX('Nutrition Table'!$A$5:$AN$277,$B41+1,'Nutrition Table'!R$4))</f>
        <v>0</v>
      </c>
      <c r="T41" s="12">
        <f>($C41/INDEX('Nutrition Table'!$A$5:$AN$277,$B41+1,2))*(INDEX('Nutrition Table'!$A$5:$AN$277,$B41+1,'Nutrition Table'!S$4))</f>
        <v>0</v>
      </c>
      <c r="U41" s="40">
        <f>($C41/INDEX('Nutrition Table'!$A$5:$AN$277,$B41+1,2))*(INDEX('Nutrition Table'!$A$5:$AN$277,$B41+1,'Nutrition Table'!T$4))</f>
        <v>0</v>
      </c>
      <c r="V41" s="12">
        <f>($C41/INDEX('Nutrition Table'!$A$5:$AN$277,$B41+1,2))*(INDEX('Nutrition Table'!$A$5:$AN$277,$B41+1,'Nutrition Table'!U$4))</f>
        <v>21000</v>
      </c>
      <c r="W41" s="12">
        <f>($C41/INDEX('Nutrition Table'!$A$5:$AN$277,$B41+1,2))*(INDEX('Nutrition Table'!$A$5:$AN$277,$B41+1,'Nutrition Table'!V$4))</f>
        <v>58.5</v>
      </c>
      <c r="X41" s="12">
        <f>($C41/INDEX('Nutrition Table'!$A$5:$AN$277,$B41+1,2))*(INDEX('Nutrition Table'!$A$5:$AN$277,$B41+1,'Nutrition Table'!W$4))</f>
        <v>1455</v>
      </c>
      <c r="Y41" s="12">
        <f>($C41/INDEX('Nutrition Table'!$A$5:$AN$277,$B41+1,2))*(INDEX('Nutrition Table'!$A$5:$AN$277,$B41+1,'Nutrition Table'!X$4))</f>
        <v>49500</v>
      </c>
      <c r="Z41" s="12">
        <f>($C41/INDEX('Nutrition Table'!$A$5:$AN$277,$B41+1,2))*(INDEX('Nutrition Table'!$A$5:$AN$277,$B41+1,'Nutrition Table'!Y$4))</f>
        <v>28.5</v>
      </c>
      <c r="AA41" s="12">
        <f>($C41/INDEX('Nutrition Table'!$A$5:$AN$277,$B41+1,2))*(INDEX('Nutrition Table'!$A$5:$AN$277,$B41+1,'Nutrition Table'!Z$4))</f>
        <v>325500</v>
      </c>
      <c r="AB41" s="12">
        <f>($C41/INDEX('Nutrition Table'!$A$5:$AN$277,$B41+1,2))*(INDEX('Nutrition Table'!$A$5:$AN$277,$B41+1,'Nutrition Table'!AA$4))</f>
        <v>355500</v>
      </c>
      <c r="AC41" s="12">
        <f>($C41/INDEX('Nutrition Table'!$A$5:$AN$277,$B41+1,2))*(INDEX('Nutrition Table'!$A$5:$AN$277,$B41+1,'Nutrition Table'!AB$4))</f>
        <v>98.550000000000011</v>
      </c>
      <c r="AD41" s="12">
        <f>($C41/INDEX('Nutrition Table'!$A$5:$AN$277,$B41+1,2))*(INDEX('Nutrition Table'!$A$5:$AN$277,$B41+1,'Nutrition Table'!AC$4))</f>
        <v>75000</v>
      </c>
      <c r="AE41" s="40">
        <f>($C41/INDEX('Nutrition Table'!$A$5:$AN$277,$B41+1,2))*(INDEX('Nutrition Table'!$A$5:$AN$277,$B41+1,'Nutrition Table'!AD$4))</f>
        <v>720</v>
      </c>
      <c r="AF41" s="12">
        <f>($C41/INDEX('Nutrition Table'!$A$5:$AN$277,$B41+1,2))*(INDEX('Nutrition Table'!$A$5:$AN$277,$B41+1,'Nutrition Table'!AE$4))</f>
        <v>111.03</v>
      </c>
      <c r="AG41" s="12">
        <f>($C41/INDEX('Nutrition Table'!$A$5:$AN$277,$B41+1,2))*(INDEX('Nutrition Table'!$A$5:$AN$277,$B41+1,'Nutrition Table'!AF$4))</f>
        <v>0</v>
      </c>
      <c r="AH41" s="40">
        <f>($C41/INDEX('Nutrition Table'!$A$5:$AN$277,$B41+1,2))*(INDEX('Nutrition Table'!$A$5:$AN$277,$B41+1,'Nutrition Table'!AG$4))</f>
        <v>63</v>
      </c>
      <c r="AI41" s="12">
        <f>($C41/INDEX('Nutrition Table'!$A$5:$AN$277,$B41+1,2))*(INDEX('Nutrition Table'!$A$5:$AN$277,$B41+1,'Nutrition Table'!AH$4))</f>
        <v>1.1880000000000002</v>
      </c>
      <c r="AJ41" s="12">
        <f>($C41/INDEX('Nutrition Table'!$A$5:$AN$277,$B41+1,2))*(INDEX('Nutrition Table'!$A$5:$AN$277,$B41+1,'Nutrition Table'!AI$4))</f>
        <v>1.1760000000000002</v>
      </c>
      <c r="AK41" s="40">
        <f>($C41/INDEX('Nutrition Table'!$A$5:$AN$277,$B41+1,2))*(INDEX('Nutrition Table'!$A$5:$AN$277,$B41+1,'Nutrition Table'!AJ$4))</f>
        <v>1.6635</v>
      </c>
      <c r="AL41" s="12">
        <f>($C41/INDEX('Nutrition Table'!$A$5:$AN$277,$B41+1,2))*(INDEX('Nutrition Table'!$A$5:$AN$277,$B41+1,'Nutrition Table'!AK$4))</f>
        <v>0</v>
      </c>
      <c r="AM41" s="12">
        <f>INDEX('Nutrition Table'!$A$5:$AN$277,$B41+1,'Nutrition Table'!AL$4)</f>
        <v>0</v>
      </c>
      <c r="AN41" s="40">
        <f>IF(AM41="-","-",AM41*G41/100)</f>
        <v>0</v>
      </c>
      <c r="AO41" s="131">
        <f>INDEX('Nutrition Table'!$A$5:$AN$277,$B41+1,'Nutrition Table'!AM$4)</f>
        <v>0</v>
      </c>
      <c r="AP41" s="12" t="str">
        <f>INDEX('Nutrition Table'!$A$5:$AN$277,$B41+1,'Nutrition Table'!AN$4)</f>
        <v>tonijn, blik in eigen nat</v>
      </c>
      <c r="AQ41" s="445">
        <f>($C41/INDEX('Nutrition Table'!$A$5:$AO$277,$B41+1,2))*(INDEX('Nutrition Table'!$A$5:$AO$277,$B41+1,'Nutrition Table'!AO$4))</f>
        <v>0</v>
      </c>
    </row>
    <row r="42" spans="1:43" ht="16.05" customHeight="1" x14ac:dyDescent="0.25">
      <c r="A42" s="532" t="s">
        <v>936</v>
      </c>
      <c r="B42" s="502">
        <v>189</v>
      </c>
      <c r="C42" s="485">
        <v>100</v>
      </c>
      <c r="D42" s="25" t="str">
        <f>INDEX('Nutrition Table'!$A$5:$AN$277,$B42+1,'Nutrition Table'!C$4)</f>
        <v>gr</v>
      </c>
      <c r="E42" s="12">
        <f>($C42/INDEX('Nutrition Table'!$A$5:$AN$277,$B42+1,2))*(INDEX('Nutrition Table'!$A$5:$AN$277,$B42+1,'Nutrition Table'!D$4))</f>
        <v>60</v>
      </c>
      <c r="F42" s="12">
        <f>($C42/INDEX('Nutrition Table'!$A$5:$AN$277,$B42+1,2))*(INDEX('Nutrition Table'!$A$5:$AN$277,$B42+1,'Nutrition Table'!E$4))</f>
        <v>0.51</v>
      </c>
      <c r="G42" s="12">
        <f>($C42/INDEX('Nutrition Table'!$A$5:$AN$277,$B42+1,2))*(INDEX('Nutrition Table'!$A$5:$AN$277,$B42+1,'Nutrition Table'!F$4))</f>
        <v>15.56</v>
      </c>
      <c r="H42" s="16">
        <f>($C42/INDEX('Nutrition Table'!$A$5:$AN$277,$B42+1,2))*(INDEX('Nutrition Table'!$A$5:$AN$277,$B42+1,'Nutrition Table'!G$4))</f>
        <v>0.11</v>
      </c>
      <c r="I42" s="45">
        <f>($C42/INDEX('Nutrition Table'!$A$5:$AN$277,$B42+1,2))*(INDEX('Nutrition Table'!$A$5:$AN$277,$B42+1,'Nutrition Table'!H$4))</f>
        <v>50</v>
      </c>
      <c r="J42" s="12">
        <f>($C42/INDEX('Nutrition Table'!$A$5:$AN$277,$B42+1,2))*(INDEX('Nutrition Table'!$A$5:$AN$277,$B42+1,'Nutrition Table'!I$4))</f>
        <v>102</v>
      </c>
      <c r="K42" s="12">
        <f>($C42/INDEX('Nutrition Table'!$A$5:$AN$277,$B42+1,2))*(INDEX('Nutrition Table'!$A$5:$AN$277,$B42+1,'Nutrition Table'!J$4))</f>
        <v>21</v>
      </c>
      <c r="L42" s="12">
        <f>($C42/INDEX('Nutrition Table'!$A$5:$AN$277,$B42+1,2))*(INDEX('Nutrition Table'!$A$5:$AN$277,$B42+1,'Nutrition Table'!K$4))</f>
        <v>284</v>
      </c>
      <c r="M42" s="12">
        <f>($C42/INDEX('Nutrition Table'!$A$5:$AN$277,$B42+1,2))*(INDEX('Nutrition Table'!$A$5:$AN$277,$B42+1,'Nutrition Table'!L$4))</f>
        <v>0</v>
      </c>
      <c r="N42" s="12">
        <f>($C42/INDEX('Nutrition Table'!$A$5:$AN$277,$B42+1,2))*(INDEX('Nutrition Table'!$A$5:$AN$277,$B42+1,'Nutrition Table'!M$4))</f>
        <v>75</v>
      </c>
      <c r="O42" s="12">
        <f>($C42/INDEX('Nutrition Table'!$A$5:$AN$277,$B42+1,2))*(INDEX('Nutrition Table'!$A$5:$AN$277,$B42+1,'Nutrition Table'!N$4))</f>
        <v>5</v>
      </c>
      <c r="P42" s="12">
        <f>($C42/INDEX('Nutrition Table'!$A$5:$AN$277,$B42+1,2))*(INDEX('Nutrition Table'!$A$5:$AN$277,$B42+1,'Nutrition Table'!O$4))</f>
        <v>0</v>
      </c>
      <c r="Q42" s="12">
        <f>($C42/INDEX('Nutrition Table'!$A$5:$AN$277,$B42+1,2))*(INDEX('Nutrition Table'!$A$5:$AN$277,$B42+1,'Nutrition Table'!P$4))</f>
        <v>9400</v>
      </c>
      <c r="R42" s="12">
        <f>($C42/INDEX('Nutrition Table'!$A$5:$AN$277,$B42+1,2))*(INDEX('Nutrition Table'!$A$5:$AN$277,$B42+1,'Nutrition Table'!Q$4))</f>
        <v>0</v>
      </c>
      <c r="S42" s="12">
        <f>($C42/INDEX('Nutrition Table'!$A$5:$AN$277,$B42+1,2))*(INDEX('Nutrition Table'!$A$5:$AN$277,$B42+1,'Nutrition Table'!R$4))</f>
        <v>20</v>
      </c>
      <c r="T42" s="12">
        <f>($C42/INDEX('Nutrition Table'!$A$5:$AN$277,$B42+1,2))*(INDEX('Nutrition Table'!$A$5:$AN$277,$B42+1,'Nutrition Table'!S$4))</f>
        <v>0.7</v>
      </c>
      <c r="U42" s="40">
        <f>($C42/INDEX('Nutrition Table'!$A$5:$AN$277,$B42+1,2))*(INDEX('Nutrition Table'!$A$5:$AN$277,$B42+1,'Nutrition Table'!T$4))</f>
        <v>5500</v>
      </c>
      <c r="V42" s="12">
        <f>($C42/INDEX('Nutrition Table'!$A$5:$AN$277,$B42+1,2))*(INDEX('Nutrition Table'!$A$5:$AN$277,$B42+1,'Nutrition Table'!U$4))</f>
        <v>16000</v>
      </c>
      <c r="W42" s="12">
        <f>($C42/INDEX('Nutrition Table'!$A$5:$AN$277,$B42+1,2))*(INDEX('Nutrition Table'!$A$5:$AN$277,$B42+1,'Nutrition Table'!V$4))</f>
        <v>107</v>
      </c>
      <c r="X42" s="12">
        <f>($C42/INDEX('Nutrition Table'!$A$5:$AN$277,$B42+1,2))*(INDEX('Nutrition Table'!$A$5:$AN$277,$B42+1,'Nutrition Table'!W$4))</f>
        <v>280</v>
      </c>
      <c r="Y42" s="12">
        <f>($C42/INDEX('Nutrition Table'!$A$5:$AN$277,$B42+1,2))*(INDEX('Nutrition Table'!$A$5:$AN$277,$B42+1,'Nutrition Table'!X$4))</f>
        <v>15000</v>
      </c>
      <c r="Z42" s="12">
        <f>($C42/INDEX('Nutrition Table'!$A$5:$AN$277,$B42+1,2))*(INDEX('Nutrition Table'!$A$5:$AN$277,$B42+1,'Nutrition Table'!Y$4))</f>
        <v>0</v>
      </c>
      <c r="AA42" s="12">
        <f>($C42/INDEX('Nutrition Table'!$A$5:$AN$277,$B42+1,2))*(INDEX('Nutrition Table'!$A$5:$AN$277,$B42+1,'Nutrition Table'!Z$4))</f>
        <v>7000</v>
      </c>
      <c r="AB42" s="12">
        <f>($C42/INDEX('Nutrition Table'!$A$5:$AN$277,$B42+1,2))*(INDEX('Nutrition Table'!$A$5:$AN$277,$B42+1,'Nutrition Table'!AA$4))</f>
        <v>124000</v>
      </c>
      <c r="AC42" s="12">
        <f>($C42/INDEX('Nutrition Table'!$A$5:$AN$277,$B42+1,2))*(INDEX('Nutrition Table'!$A$5:$AN$277,$B42+1,'Nutrition Table'!AB$4))</f>
        <v>0.4</v>
      </c>
      <c r="AD42" s="12">
        <f>($C42/INDEX('Nutrition Table'!$A$5:$AN$277,$B42+1,2))*(INDEX('Nutrition Table'!$A$5:$AN$277,$B42+1,'Nutrition Table'!AC$4))</f>
        <v>1000</v>
      </c>
      <c r="AE42" s="40">
        <f>($C42/INDEX('Nutrition Table'!$A$5:$AN$277,$B42+1,2))*(INDEX('Nutrition Table'!$A$5:$AN$277,$B42+1,'Nutrition Table'!AD$4))</f>
        <v>100</v>
      </c>
      <c r="AF42" s="12">
        <f>($C42/INDEX('Nutrition Table'!$A$5:$AN$277,$B42+1,2))*(INDEX('Nutrition Table'!$A$5:$AN$277,$B42+1,'Nutrition Table'!AE$4))</f>
        <v>83.51</v>
      </c>
      <c r="AG42" s="12">
        <f>($C42/INDEX('Nutrition Table'!$A$5:$AN$277,$B42+1,2))*(INDEX('Nutrition Table'!$A$5:$AN$277,$B42+1,'Nutrition Table'!AF$4))</f>
        <v>1.3</v>
      </c>
      <c r="AH42" s="40">
        <f>($C42/INDEX('Nutrition Table'!$A$5:$AN$277,$B42+1,2))*(INDEX('Nutrition Table'!$A$5:$AN$277,$B42+1,'Nutrition Table'!AG$4))</f>
        <v>0</v>
      </c>
      <c r="AI42" s="12">
        <f>($C42/INDEX('Nutrition Table'!$A$5:$AN$277,$B42+1,2))*(INDEX('Nutrition Table'!$A$5:$AN$277,$B42+1,'Nutrition Table'!AH$4))</f>
        <v>8.0000000000000002E-3</v>
      </c>
      <c r="AJ42" s="12">
        <f>($C42/INDEX('Nutrition Table'!$A$5:$AN$277,$B42+1,2))*(INDEX('Nutrition Table'!$A$5:$AN$277,$B42+1,'Nutrition Table'!AI$4))</f>
        <v>1.4E-2</v>
      </c>
      <c r="AK42" s="40">
        <f>($C42/INDEX('Nutrition Table'!$A$5:$AN$277,$B42+1,2))*(INDEX('Nutrition Table'!$A$5:$AN$277,$B42+1,'Nutrition Table'!AJ$4))</f>
        <v>0.04</v>
      </c>
      <c r="AL42" s="12">
        <f>($C42/INDEX('Nutrition Table'!$A$5:$AN$277,$B42+1,2))*(INDEX('Nutrition Table'!$A$5:$AN$277,$B42+1,'Nutrition Table'!AK$4))</f>
        <v>14.26</v>
      </c>
      <c r="AM42" s="12">
        <f>INDEX('Nutrition Table'!$A$5:$AN$277,$B42+1,'Nutrition Table'!AL$4)</f>
        <v>49</v>
      </c>
      <c r="AN42" s="40">
        <f t="shared" ref="AN42:AN48" si="9">IF(AM42="-","-",AM42*G42/100)</f>
        <v>7.6244000000000005</v>
      </c>
      <c r="AO42" s="131">
        <f>INDEX('Nutrition Table'!$A$5:$AN$277,$B42+1,'Nutrition Table'!AM$4)</f>
        <v>0</v>
      </c>
      <c r="AP42" s="12" t="str">
        <f>INDEX('Nutrition Table'!$A$5:$AN$277,$B42+1,'Nutrition Table'!AN$4)</f>
        <v>ananas, ingeblikt</v>
      </c>
      <c r="AQ42" s="445">
        <f>($C42/INDEX('Nutrition Table'!$A$5:$AO$277,$B42+1,2))*(INDEX('Nutrition Table'!$A$5:$AO$277,$B42+1,'Nutrition Table'!AO$4))</f>
        <v>0</v>
      </c>
    </row>
    <row r="43" spans="1:43" ht="16.05" customHeight="1" x14ac:dyDescent="0.25">
      <c r="A43" s="301"/>
      <c r="B43" s="502">
        <v>174</v>
      </c>
      <c r="C43" s="533">
        <v>100</v>
      </c>
      <c r="D43" s="25" t="str">
        <f>INDEX('Nutrition Table'!$A$5:$AN$277,$B43+1,'Nutrition Table'!C$4)</f>
        <v>gr</v>
      </c>
      <c r="E43" s="12">
        <f>($C43/INDEX('Nutrition Table'!$A$5:$AN$277,$B43+1,2))*(INDEX('Nutrition Table'!$A$5:$AN$277,$B43+1,'Nutrition Table'!D$4))</f>
        <v>371</v>
      </c>
      <c r="F43" s="12">
        <f>($C43/INDEX('Nutrition Table'!$A$5:$AN$277,$B43+1,2))*(INDEX('Nutrition Table'!$A$5:$AN$277,$B43+1,'Nutrition Table'!E$4))</f>
        <v>13.04</v>
      </c>
      <c r="G43" s="12">
        <f>($C43/INDEX('Nutrition Table'!$A$5:$AN$277,$B43+1,2))*(INDEX('Nutrition Table'!$A$5:$AN$277,$B43+1,'Nutrition Table'!F$4))</f>
        <v>74.67</v>
      </c>
      <c r="H43" s="16">
        <f>($C43/INDEX('Nutrition Table'!$A$5:$AN$277,$B43+1,2))*(INDEX('Nutrition Table'!$A$5:$AN$277,$B43+1,'Nutrition Table'!G$4))</f>
        <v>1.51</v>
      </c>
      <c r="I43" s="45">
        <f>($C43/INDEX('Nutrition Table'!$A$5:$AN$277,$B43+1,2))*(INDEX('Nutrition Table'!$A$5:$AN$277,$B43+1,'Nutrition Table'!H$4))</f>
        <v>0</v>
      </c>
      <c r="J43" s="12">
        <f>($C43/INDEX('Nutrition Table'!$A$5:$AN$277,$B43+1,2))*(INDEX('Nutrition Table'!$A$5:$AN$277,$B43+1,'Nutrition Table'!I$4))</f>
        <v>90</v>
      </c>
      <c r="K43" s="12">
        <f>($C43/INDEX('Nutrition Table'!$A$5:$AN$277,$B43+1,2))*(INDEX('Nutrition Table'!$A$5:$AN$277,$B43+1,'Nutrition Table'!J$4))</f>
        <v>60</v>
      </c>
      <c r="L43" s="12">
        <f>($C43/INDEX('Nutrition Table'!$A$5:$AN$277,$B43+1,2))*(INDEX('Nutrition Table'!$A$5:$AN$277,$B43+1,'Nutrition Table'!K$4))</f>
        <v>1700</v>
      </c>
      <c r="M43" s="12">
        <f>($C43/INDEX('Nutrition Table'!$A$5:$AN$277,$B43+1,2))*(INDEX('Nutrition Table'!$A$5:$AN$277,$B43+1,'Nutrition Table'!L$4))</f>
        <v>431</v>
      </c>
      <c r="N43" s="12">
        <f>($C43/INDEX('Nutrition Table'!$A$5:$AN$277,$B43+1,2))*(INDEX('Nutrition Table'!$A$5:$AN$277,$B43+1,'Nutrition Table'!M$4))</f>
        <v>142</v>
      </c>
      <c r="O43" s="12">
        <f>($C43/INDEX('Nutrition Table'!$A$5:$AN$277,$B43+1,2))*(INDEX('Nutrition Table'!$A$5:$AN$277,$B43+1,'Nutrition Table'!N$4))</f>
        <v>18</v>
      </c>
      <c r="P43" s="12">
        <f>($C43/INDEX('Nutrition Table'!$A$5:$AN$277,$B43+1,2))*(INDEX('Nutrition Table'!$A$5:$AN$277,$B43+1,'Nutrition Table'!O$4))</f>
        <v>0</v>
      </c>
      <c r="Q43" s="12">
        <f>($C43/INDEX('Nutrition Table'!$A$5:$AN$277,$B43+1,2))*(INDEX('Nutrition Table'!$A$5:$AN$277,$B43+1,'Nutrition Table'!P$4))</f>
        <v>0</v>
      </c>
      <c r="R43" s="12">
        <f>($C43/INDEX('Nutrition Table'!$A$5:$AN$277,$B43+1,2))*(INDEX('Nutrition Table'!$A$5:$AN$277,$B43+1,'Nutrition Table'!Q$4))</f>
        <v>0</v>
      </c>
      <c r="S43" s="12">
        <f>($C43/INDEX('Nutrition Table'!$A$5:$AN$277,$B43+1,2))*(INDEX('Nutrition Table'!$A$5:$AN$277,$B43+1,'Nutrition Table'!R$4))</f>
        <v>110</v>
      </c>
      <c r="T43" s="12">
        <f>($C43/INDEX('Nutrition Table'!$A$5:$AN$277,$B43+1,2))*(INDEX('Nutrition Table'!$A$5:$AN$277,$B43+1,'Nutrition Table'!S$4))</f>
        <v>0.1</v>
      </c>
      <c r="U43" s="40">
        <f>($C43/INDEX('Nutrition Table'!$A$5:$AN$277,$B43+1,2))*(INDEX('Nutrition Table'!$A$5:$AN$277,$B43+1,'Nutrition Table'!T$4))</f>
        <v>0</v>
      </c>
      <c r="V43" s="12">
        <f>($C43/INDEX('Nutrition Table'!$A$5:$AN$277,$B43+1,2))*(INDEX('Nutrition Table'!$A$5:$AN$277,$B43+1,'Nutrition Table'!U$4))</f>
        <v>21000</v>
      </c>
      <c r="W43" s="12">
        <f>($C43/INDEX('Nutrition Table'!$A$5:$AN$277,$B43+1,2))*(INDEX('Nutrition Table'!$A$5:$AN$277,$B43+1,'Nutrition Table'!V$4))</f>
        <v>289</v>
      </c>
      <c r="X43" s="12">
        <f>($C43/INDEX('Nutrition Table'!$A$5:$AN$277,$B43+1,2))*(INDEX('Nutrition Table'!$A$5:$AN$277,$B43+1,'Nutrition Table'!W$4))</f>
        <v>1300</v>
      </c>
      <c r="Y43" s="12">
        <f>($C43/INDEX('Nutrition Table'!$A$5:$AN$277,$B43+1,2))*(INDEX('Nutrition Table'!$A$5:$AN$277,$B43+1,'Nutrition Table'!X$4))</f>
        <v>53000</v>
      </c>
      <c r="Z43" s="12">
        <f>($C43/INDEX('Nutrition Table'!$A$5:$AN$277,$B43+1,2))*(INDEX('Nutrition Table'!$A$5:$AN$277,$B43+1,'Nutrition Table'!Y$4))</f>
        <v>917</v>
      </c>
      <c r="AA43" s="12">
        <f>($C43/INDEX('Nutrition Table'!$A$5:$AN$277,$B43+1,2))*(INDEX('Nutrition Table'!$A$5:$AN$277,$B43+1,'Nutrition Table'!Z$4))</f>
        <v>189000</v>
      </c>
      <c r="AB43" s="12">
        <f>($C43/INDEX('Nutrition Table'!$A$5:$AN$277,$B43+1,2))*(INDEX('Nutrition Table'!$A$5:$AN$277,$B43+1,'Nutrition Table'!AA$4))</f>
        <v>223000</v>
      </c>
      <c r="AC43" s="12">
        <f>($C43/INDEX('Nutrition Table'!$A$5:$AN$277,$B43+1,2))*(INDEX('Nutrition Table'!$A$5:$AN$277,$B43+1,'Nutrition Table'!AB$4))</f>
        <v>63.2</v>
      </c>
      <c r="AD43" s="12">
        <f>($C43/INDEX('Nutrition Table'!$A$5:$AN$277,$B43+1,2))*(INDEX('Nutrition Table'!$A$5:$AN$277,$B43+1,'Nutrition Table'!AC$4))</f>
        <v>6000</v>
      </c>
      <c r="AE43" s="40">
        <f>($C43/INDEX('Nutrition Table'!$A$5:$AN$277,$B43+1,2))*(INDEX('Nutrition Table'!$A$5:$AN$277,$B43+1,'Nutrition Table'!AD$4))</f>
        <v>1410</v>
      </c>
      <c r="AF43" s="12">
        <f>($C43/INDEX('Nutrition Table'!$A$5:$AN$277,$B43+1,2))*(INDEX('Nutrition Table'!$A$5:$AN$277,$B43+1,'Nutrition Table'!AE$4))</f>
        <v>9.9</v>
      </c>
      <c r="AG43" s="12">
        <f>($C43/INDEX('Nutrition Table'!$A$5:$AN$277,$B43+1,2))*(INDEX('Nutrition Table'!$A$5:$AN$277,$B43+1,'Nutrition Table'!AF$4))</f>
        <v>3.2</v>
      </c>
      <c r="AH43" s="40">
        <f>($C43/INDEX('Nutrition Table'!$A$5:$AN$277,$B43+1,2))*(INDEX('Nutrition Table'!$A$5:$AN$277,$B43+1,'Nutrition Table'!AG$4))</f>
        <v>0</v>
      </c>
      <c r="AI43" s="12">
        <f>($C43/INDEX('Nutrition Table'!$A$5:$AN$277,$B43+1,2))*(INDEX('Nutrition Table'!$A$5:$AN$277,$B43+1,'Nutrition Table'!AH$4))</f>
        <v>0.27700000000000002</v>
      </c>
      <c r="AJ43" s="12">
        <f>($C43/INDEX('Nutrition Table'!$A$5:$AN$277,$B43+1,2))*(INDEX('Nutrition Table'!$A$5:$AN$277,$B43+1,'Nutrition Table'!AI$4))</f>
        <v>0.17100000000000001</v>
      </c>
      <c r="AK43" s="40">
        <f>($C43/INDEX('Nutrition Table'!$A$5:$AN$277,$B43+1,2))*(INDEX('Nutrition Table'!$A$5:$AN$277,$B43+1,'Nutrition Table'!AJ$4))</f>
        <v>0.56399999999999995</v>
      </c>
      <c r="AL43" s="12">
        <f>($C43/INDEX('Nutrition Table'!$A$5:$AN$277,$B43+1,2))*(INDEX('Nutrition Table'!$A$5:$AN$277,$B43+1,'Nutrition Table'!AK$4))</f>
        <v>2.67</v>
      </c>
      <c r="AM43" s="12">
        <f>INDEX('Nutrition Table'!$A$5:$AN$277,$B43+1,'Nutrition Table'!AL$4)</f>
        <v>42</v>
      </c>
      <c r="AN43" s="40">
        <f t="shared" si="9"/>
        <v>31.3614</v>
      </c>
      <c r="AO43" s="131" t="str">
        <f>INDEX('Nutrition Table'!$A$5:$AN$277,$B43+1,'Nutrition Table'!AM$4)</f>
        <v>Glycemic Index: 42 (boiled)</v>
      </c>
      <c r="AP43" s="12" t="str">
        <f>INDEX('Nutrition Table'!$A$5:$AN$277,$B43+1,'Nutrition Table'!AN$4)</f>
        <v>pasta, droog</v>
      </c>
      <c r="AQ43" s="445">
        <f>($C43/INDEX('Nutrition Table'!$A$5:$AO$277,$B43+1,2))*(INDEX('Nutrition Table'!$A$5:$AO$277,$B43+1,'Nutrition Table'!AO$4))</f>
        <v>0</v>
      </c>
    </row>
    <row r="44" spans="1:43" ht="16.05" customHeight="1" x14ac:dyDescent="0.25">
      <c r="A44" s="301"/>
      <c r="B44" s="502">
        <v>167</v>
      </c>
      <c r="C44" s="485">
        <v>100</v>
      </c>
      <c r="D44" s="25" t="str">
        <f>INDEX('Nutrition Table'!$A$5:$AN$277,$B44+1,'Nutrition Table'!C$4)</f>
        <v>gr</v>
      </c>
      <c r="E44" s="12">
        <f>($C44/INDEX('Nutrition Table'!$A$5:$AN$277,$B44+1,2))*(INDEX('Nutrition Table'!$A$5:$AN$277,$B44+1,'Nutrition Table'!D$4))</f>
        <v>115</v>
      </c>
      <c r="F44" s="12">
        <f>($C44/INDEX('Nutrition Table'!$A$5:$AN$277,$B44+1,2))*(INDEX('Nutrition Table'!$A$5:$AN$277,$B44+1,'Nutrition Table'!E$4))</f>
        <v>0.84</v>
      </c>
      <c r="G44" s="12">
        <f>($C44/INDEX('Nutrition Table'!$A$5:$AN$277,$B44+1,2))*(INDEX('Nutrition Table'!$A$5:$AN$277,$B44+1,'Nutrition Table'!F$4))</f>
        <v>6.26</v>
      </c>
      <c r="H44" s="16">
        <f>($C44/INDEX('Nutrition Table'!$A$5:$AN$277,$B44+1,2))*(INDEX('Nutrition Table'!$A$5:$AN$277,$B44+1,'Nutrition Table'!G$4))</f>
        <v>10.68</v>
      </c>
      <c r="I44" s="45">
        <f>($C44/INDEX('Nutrition Table'!$A$5:$AN$277,$B44+1,2))*(INDEX('Nutrition Table'!$A$5:$AN$277,$B44+1,'Nutrition Table'!H$4))</f>
        <v>403</v>
      </c>
      <c r="J44" s="12">
        <f>($C44/INDEX('Nutrition Table'!$A$5:$AN$277,$B44+1,2))*(INDEX('Nutrition Table'!$A$5:$AN$277,$B44+1,'Nutrition Table'!I$4))</f>
        <v>3</v>
      </c>
      <c r="K44" s="12">
        <f>($C44/INDEX('Nutrition Table'!$A$5:$AN$277,$B44+1,2))*(INDEX('Nutrition Table'!$A$5:$AN$277,$B44+1,'Nutrition Table'!J$4))</f>
        <v>0</v>
      </c>
      <c r="L44" s="12">
        <f>($C44/INDEX('Nutrition Table'!$A$5:$AN$277,$B44+1,2))*(INDEX('Nutrition Table'!$A$5:$AN$277,$B44+1,'Nutrition Table'!K$4))</f>
        <v>37</v>
      </c>
      <c r="M44" s="12">
        <f>($C44/INDEX('Nutrition Table'!$A$5:$AN$277,$B44+1,2))*(INDEX('Nutrition Table'!$A$5:$AN$277,$B44+1,'Nutrition Table'!L$4))</f>
        <v>15</v>
      </c>
      <c r="N44" s="12">
        <f>($C44/INDEX('Nutrition Table'!$A$5:$AN$277,$B44+1,2))*(INDEX('Nutrition Table'!$A$5:$AN$277,$B44+1,'Nutrition Table'!M$4))</f>
        <v>9</v>
      </c>
      <c r="O44" s="12">
        <f>($C44/INDEX('Nutrition Table'!$A$5:$AN$277,$B44+1,2))*(INDEX('Nutrition Table'!$A$5:$AN$277,$B44+1,'Nutrition Table'!N$4))</f>
        <v>0</v>
      </c>
      <c r="P44" s="12">
        <f>($C44/INDEX('Nutrition Table'!$A$5:$AN$277,$B44+1,2))*(INDEX('Nutrition Table'!$A$5:$AN$277,$B44+1,'Nutrition Table'!O$4))</f>
        <v>0</v>
      </c>
      <c r="Q44" s="12">
        <f>($C44/INDEX('Nutrition Table'!$A$5:$AN$277,$B44+1,2))*(INDEX('Nutrition Table'!$A$5:$AN$277,$B44+1,'Nutrition Table'!P$4))</f>
        <v>900</v>
      </c>
      <c r="R44" s="12">
        <f>($C44/INDEX('Nutrition Table'!$A$5:$AN$277,$B44+1,2))*(INDEX('Nutrition Table'!$A$5:$AN$277,$B44+1,'Nutrition Table'!Q$4))</f>
        <v>0</v>
      </c>
      <c r="S44" s="12">
        <f>($C44/INDEX('Nutrition Table'!$A$5:$AN$277,$B44+1,2))*(INDEX('Nutrition Table'!$A$5:$AN$277,$B44+1,'Nutrition Table'!R$4))</f>
        <v>1650</v>
      </c>
      <c r="T44" s="12">
        <f>($C44/INDEX('Nutrition Table'!$A$5:$AN$277,$B44+1,2))*(INDEX('Nutrition Table'!$A$5:$AN$277,$B44+1,'Nutrition Table'!S$4))</f>
        <v>1.4</v>
      </c>
      <c r="U44" s="40">
        <f>($C44/INDEX('Nutrition Table'!$A$5:$AN$277,$B44+1,2))*(INDEX('Nutrition Table'!$A$5:$AN$277,$B44+1,'Nutrition Table'!T$4))</f>
        <v>10300</v>
      </c>
      <c r="V44" s="12">
        <f>($C44/INDEX('Nutrition Table'!$A$5:$AN$277,$B44+1,2))*(INDEX('Nutrition Table'!$A$5:$AN$277,$B44+1,'Nutrition Table'!U$4))</f>
        <v>88000</v>
      </c>
      <c r="W44" s="12">
        <f>($C44/INDEX('Nutrition Table'!$A$5:$AN$277,$B44+1,2))*(INDEX('Nutrition Table'!$A$5:$AN$277,$B44+1,'Nutrition Table'!V$4))</f>
        <v>251</v>
      </c>
      <c r="X44" s="12">
        <f>($C44/INDEX('Nutrition Table'!$A$5:$AN$277,$B44+1,2))*(INDEX('Nutrition Table'!$A$5:$AN$277,$B44+1,'Nutrition Table'!W$4))</f>
        <v>3300</v>
      </c>
      <c r="Y44" s="12">
        <f>($C44/INDEX('Nutrition Table'!$A$5:$AN$277,$B44+1,2))*(INDEX('Nutrition Table'!$A$5:$AN$277,$B44+1,'Nutrition Table'!X$4))</f>
        <v>4000</v>
      </c>
      <c r="Z44" s="12">
        <f>($C44/INDEX('Nutrition Table'!$A$5:$AN$277,$B44+1,2))*(INDEX('Nutrition Table'!$A$5:$AN$277,$B44+1,'Nutrition Table'!Y$4))</f>
        <v>20</v>
      </c>
      <c r="AA44" s="12">
        <f>($C44/INDEX('Nutrition Table'!$A$5:$AN$277,$B44+1,2))*(INDEX('Nutrition Table'!$A$5:$AN$277,$B44+1,'Nutrition Table'!Z$4))</f>
        <v>3000</v>
      </c>
      <c r="AB44" s="12">
        <f>($C44/INDEX('Nutrition Table'!$A$5:$AN$277,$B44+1,2))*(INDEX('Nutrition Table'!$A$5:$AN$277,$B44+1,'Nutrition Table'!AA$4))</f>
        <v>8000</v>
      </c>
      <c r="AC44" s="12">
        <f>($C44/INDEX('Nutrition Table'!$A$5:$AN$277,$B44+1,2))*(INDEX('Nutrition Table'!$A$5:$AN$277,$B44+1,'Nutrition Table'!AB$4))</f>
        <v>0.9</v>
      </c>
      <c r="AD44" s="12">
        <f>($C44/INDEX('Nutrition Table'!$A$5:$AN$277,$B44+1,2))*(INDEX('Nutrition Table'!$A$5:$AN$277,$B44+1,'Nutrition Table'!AC$4))</f>
        <v>872000</v>
      </c>
      <c r="AE44" s="40">
        <f>($C44/INDEX('Nutrition Table'!$A$5:$AN$277,$B44+1,2))*(INDEX('Nutrition Table'!$A$5:$AN$277,$B44+1,'Nutrition Table'!AD$4))</f>
        <v>220</v>
      </c>
      <c r="AF44" s="12">
        <f>($C44/INDEX('Nutrition Table'!$A$5:$AN$277,$B44+1,2))*(INDEX('Nutrition Table'!$A$5:$AN$277,$B44+1,'Nutrition Table'!AE$4))</f>
        <v>79.989999999999995</v>
      </c>
      <c r="AG44" s="12">
        <f>($C44/INDEX('Nutrition Table'!$A$5:$AN$277,$B44+1,2))*(INDEX('Nutrition Table'!$A$5:$AN$277,$B44+1,'Nutrition Table'!AF$4))</f>
        <v>3.2</v>
      </c>
      <c r="AH44" s="40">
        <f>($C44/INDEX('Nutrition Table'!$A$5:$AN$277,$B44+1,2))*(INDEX('Nutrition Table'!$A$5:$AN$277,$B44+1,'Nutrition Table'!AG$4))</f>
        <v>0</v>
      </c>
      <c r="AI44" s="12">
        <f>($C44/INDEX('Nutrition Table'!$A$5:$AN$277,$B44+1,2))*(INDEX('Nutrition Table'!$A$5:$AN$277,$B44+1,'Nutrition Table'!AH$4))</f>
        <v>1.415</v>
      </c>
      <c r="AJ44" s="12">
        <f>($C44/INDEX('Nutrition Table'!$A$5:$AN$277,$B44+1,2))*(INDEX('Nutrition Table'!$A$5:$AN$277,$B44+1,'Nutrition Table'!AI$4))</f>
        <v>7.8879999999999999</v>
      </c>
      <c r="AK44" s="40">
        <f>($C44/INDEX('Nutrition Table'!$A$5:$AN$277,$B44+1,2))*(INDEX('Nutrition Table'!$A$5:$AN$277,$B44+1,'Nutrition Table'!AJ$4))</f>
        <v>0.91100000000000003</v>
      </c>
      <c r="AL44" s="12">
        <f>($C44/INDEX('Nutrition Table'!$A$5:$AN$277,$B44+1,2))*(INDEX('Nutrition Table'!$A$5:$AN$277,$B44+1,'Nutrition Table'!AK$4))</f>
        <v>0</v>
      </c>
      <c r="AM44" s="12">
        <f>INDEX('Nutrition Table'!$A$5:$AN$277,$B44+1,'Nutrition Table'!AL$4)</f>
        <v>15</v>
      </c>
      <c r="AN44" s="40">
        <f t="shared" si="9"/>
        <v>0.93899999999999995</v>
      </c>
      <c r="AO44" s="131" t="str">
        <f>INDEX('Nutrition Table'!$A$5:$AN$277,$B44+1,'Nutrition Table'!AM$4)</f>
        <v>Contains lots of monounsaturated fatty acids</v>
      </c>
      <c r="AP44" s="12" t="str">
        <f>INDEX('Nutrition Table'!$A$5:$AN$277,$B44+1,'Nutrition Table'!AN$4)</f>
        <v>olijven</v>
      </c>
      <c r="AQ44" s="445">
        <f>($C44/INDEX('Nutrition Table'!$A$5:$AO$277,$B44+1,2))*(INDEX('Nutrition Table'!$A$5:$AO$277,$B44+1,'Nutrition Table'!AO$4))</f>
        <v>0</v>
      </c>
    </row>
    <row r="45" spans="1:43" ht="16.05" customHeight="1" x14ac:dyDescent="0.25">
      <c r="A45" s="301"/>
      <c r="B45" s="502">
        <v>260</v>
      </c>
      <c r="C45" s="485">
        <v>300</v>
      </c>
      <c r="D45" s="25" t="str">
        <f>INDEX('Nutrition Table'!$A$5:$AN$277,$B45+1,'Nutrition Table'!C$4)</f>
        <v>gr</v>
      </c>
      <c r="E45" s="12">
        <f>($C45/INDEX('Nutrition Table'!$A$5:$AN$277,$B45+1,2))*(INDEX('Nutrition Table'!$A$5:$AN$277,$B45+1,'Nutrition Table'!D$4))</f>
        <v>0</v>
      </c>
      <c r="F45" s="12">
        <f>($C45/INDEX('Nutrition Table'!$A$5:$AN$277,$B45+1,2))*(INDEX('Nutrition Table'!$A$5:$AN$277,$B45+1,'Nutrition Table'!E$4))</f>
        <v>0</v>
      </c>
      <c r="G45" s="12">
        <f>($C45/INDEX('Nutrition Table'!$A$5:$AN$277,$B45+1,2))*(INDEX('Nutrition Table'!$A$5:$AN$277,$B45+1,'Nutrition Table'!F$4))</f>
        <v>0</v>
      </c>
      <c r="H45" s="16">
        <f>($C45/INDEX('Nutrition Table'!$A$5:$AN$277,$B45+1,2))*(INDEX('Nutrition Table'!$A$5:$AN$277,$B45+1,'Nutrition Table'!G$4))</f>
        <v>0</v>
      </c>
      <c r="I45" s="45">
        <f>($C45/INDEX('Nutrition Table'!$A$5:$AN$277,$B45+1,2))*(INDEX('Nutrition Table'!$A$5:$AN$277,$B45+1,'Nutrition Table'!H$4))</f>
        <v>0</v>
      </c>
      <c r="J45" s="12">
        <f>($C45/INDEX('Nutrition Table'!$A$5:$AN$277,$B45+1,2))*(INDEX('Nutrition Table'!$A$5:$AN$277,$B45+1,'Nutrition Table'!I$4))</f>
        <v>0</v>
      </c>
      <c r="K45" s="12">
        <f>($C45/INDEX('Nutrition Table'!$A$5:$AN$277,$B45+1,2))*(INDEX('Nutrition Table'!$A$5:$AN$277,$B45+1,'Nutrition Table'!J$4))</f>
        <v>0</v>
      </c>
      <c r="L45" s="12">
        <f>($C45/INDEX('Nutrition Table'!$A$5:$AN$277,$B45+1,2))*(INDEX('Nutrition Table'!$A$5:$AN$277,$B45+1,'Nutrition Table'!K$4))</f>
        <v>0</v>
      </c>
      <c r="M45" s="12">
        <f>($C45/INDEX('Nutrition Table'!$A$5:$AN$277,$B45+1,2))*(INDEX('Nutrition Table'!$A$5:$AN$277,$B45+1,'Nutrition Table'!L$4))</f>
        <v>0</v>
      </c>
      <c r="N45" s="12">
        <f>($C45/INDEX('Nutrition Table'!$A$5:$AN$277,$B45+1,2))*(INDEX('Nutrition Table'!$A$5:$AN$277,$B45+1,'Nutrition Table'!M$4))</f>
        <v>0</v>
      </c>
      <c r="O45" s="12">
        <f>($C45/INDEX('Nutrition Table'!$A$5:$AN$277,$B45+1,2))*(INDEX('Nutrition Table'!$A$5:$AN$277,$B45+1,'Nutrition Table'!N$4))</f>
        <v>0</v>
      </c>
      <c r="P45" s="12">
        <f>($C45/INDEX('Nutrition Table'!$A$5:$AN$277,$B45+1,2))*(INDEX('Nutrition Table'!$A$5:$AN$277,$B45+1,'Nutrition Table'!O$4))</f>
        <v>0</v>
      </c>
      <c r="Q45" s="12">
        <f>($C45/INDEX('Nutrition Table'!$A$5:$AN$277,$B45+1,2))*(INDEX('Nutrition Table'!$A$5:$AN$277,$B45+1,'Nutrition Table'!P$4))</f>
        <v>0</v>
      </c>
      <c r="R45" s="12">
        <f>($C45/INDEX('Nutrition Table'!$A$5:$AN$277,$B45+1,2))*(INDEX('Nutrition Table'!$A$5:$AN$277,$B45+1,'Nutrition Table'!Q$4))</f>
        <v>0</v>
      </c>
      <c r="S45" s="12">
        <f>($C45/INDEX('Nutrition Table'!$A$5:$AN$277,$B45+1,2))*(INDEX('Nutrition Table'!$A$5:$AN$277,$B45+1,'Nutrition Table'!R$4))</f>
        <v>0</v>
      </c>
      <c r="T45" s="12">
        <f>($C45/INDEX('Nutrition Table'!$A$5:$AN$277,$B45+1,2))*(INDEX('Nutrition Table'!$A$5:$AN$277,$B45+1,'Nutrition Table'!S$4))</f>
        <v>0</v>
      </c>
      <c r="U45" s="40">
        <f>($C45/INDEX('Nutrition Table'!$A$5:$AN$277,$B45+1,2))*(INDEX('Nutrition Table'!$A$5:$AN$277,$B45+1,'Nutrition Table'!T$4))</f>
        <v>0</v>
      </c>
      <c r="V45" s="12">
        <f>($C45/INDEX('Nutrition Table'!$A$5:$AN$277,$B45+1,2))*(INDEX('Nutrition Table'!$A$5:$AN$277,$B45+1,'Nutrition Table'!U$4))</f>
        <v>0</v>
      </c>
      <c r="W45" s="12">
        <f>($C45/INDEX('Nutrition Table'!$A$5:$AN$277,$B45+1,2))*(INDEX('Nutrition Table'!$A$5:$AN$277,$B45+1,'Nutrition Table'!V$4))</f>
        <v>0</v>
      </c>
      <c r="X45" s="12">
        <f>($C45/INDEX('Nutrition Table'!$A$5:$AN$277,$B45+1,2))*(INDEX('Nutrition Table'!$A$5:$AN$277,$B45+1,'Nutrition Table'!W$4))</f>
        <v>0</v>
      </c>
      <c r="Y45" s="12">
        <f>($C45/INDEX('Nutrition Table'!$A$5:$AN$277,$B45+1,2))*(INDEX('Nutrition Table'!$A$5:$AN$277,$B45+1,'Nutrition Table'!X$4))</f>
        <v>0</v>
      </c>
      <c r="Z45" s="12">
        <f>($C45/INDEX('Nutrition Table'!$A$5:$AN$277,$B45+1,2))*(INDEX('Nutrition Table'!$A$5:$AN$277,$B45+1,'Nutrition Table'!Y$4))</f>
        <v>0</v>
      </c>
      <c r="AA45" s="12">
        <f>($C45/INDEX('Nutrition Table'!$A$5:$AN$277,$B45+1,2))*(INDEX('Nutrition Table'!$A$5:$AN$277,$B45+1,'Nutrition Table'!Z$4))</f>
        <v>0</v>
      </c>
      <c r="AB45" s="12">
        <f>($C45/INDEX('Nutrition Table'!$A$5:$AN$277,$B45+1,2))*(INDEX('Nutrition Table'!$A$5:$AN$277,$B45+1,'Nutrition Table'!AA$4))</f>
        <v>0</v>
      </c>
      <c r="AC45" s="12">
        <f>($C45/INDEX('Nutrition Table'!$A$5:$AN$277,$B45+1,2))*(INDEX('Nutrition Table'!$A$5:$AN$277,$B45+1,'Nutrition Table'!AB$4))</f>
        <v>0</v>
      </c>
      <c r="AD45" s="12">
        <f>($C45/INDEX('Nutrition Table'!$A$5:$AN$277,$B45+1,2))*(INDEX('Nutrition Table'!$A$5:$AN$277,$B45+1,'Nutrition Table'!AC$4))</f>
        <v>0</v>
      </c>
      <c r="AE45" s="40">
        <f>($C45/INDEX('Nutrition Table'!$A$5:$AN$277,$B45+1,2))*(INDEX('Nutrition Table'!$A$5:$AN$277,$B45+1,'Nutrition Table'!AD$4))</f>
        <v>0</v>
      </c>
      <c r="AF45" s="12">
        <f>($C45/INDEX('Nutrition Table'!$A$5:$AN$277,$B45+1,2))*(INDEX('Nutrition Table'!$A$5:$AN$277,$B45+1,'Nutrition Table'!AE$4))</f>
        <v>300</v>
      </c>
      <c r="AG45" s="12">
        <f>($C45/INDEX('Nutrition Table'!$A$5:$AN$277,$B45+1,2))*(INDEX('Nutrition Table'!$A$5:$AN$277,$B45+1,'Nutrition Table'!AF$4))</f>
        <v>0</v>
      </c>
      <c r="AH45" s="40">
        <f>($C45/INDEX('Nutrition Table'!$A$5:$AN$277,$B45+1,2))*(INDEX('Nutrition Table'!$A$5:$AN$277,$B45+1,'Nutrition Table'!AG$4))</f>
        <v>0</v>
      </c>
      <c r="AI45" s="12">
        <f>($C45/INDEX('Nutrition Table'!$A$5:$AN$277,$B45+1,2))*(INDEX('Nutrition Table'!$A$5:$AN$277,$B45+1,'Nutrition Table'!AH$4))</f>
        <v>0</v>
      </c>
      <c r="AJ45" s="12">
        <f>($C45/INDEX('Nutrition Table'!$A$5:$AN$277,$B45+1,2))*(INDEX('Nutrition Table'!$A$5:$AN$277,$B45+1,'Nutrition Table'!AI$4))</f>
        <v>0</v>
      </c>
      <c r="AK45" s="40">
        <f>($C45/INDEX('Nutrition Table'!$A$5:$AN$277,$B45+1,2))*(INDEX('Nutrition Table'!$A$5:$AN$277,$B45+1,'Nutrition Table'!AJ$4))</f>
        <v>0</v>
      </c>
      <c r="AL45" s="12">
        <f>($C45/INDEX('Nutrition Table'!$A$5:$AN$277,$B45+1,2))*(INDEX('Nutrition Table'!$A$5:$AN$277,$B45+1,'Nutrition Table'!AK$4))</f>
        <v>0</v>
      </c>
      <c r="AM45" s="12">
        <f>INDEX('Nutrition Table'!$A$5:$AN$277,$B45+1,'Nutrition Table'!AL$4)</f>
        <v>0</v>
      </c>
      <c r="AN45" s="40">
        <f t="shared" si="9"/>
        <v>0</v>
      </c>
      <c r="AO45" s="131" t="str">
        <f>INDEX('Nutrition Table'!$A$5:$AN$277,$B45+1,'Nutrition Table'!AM$4)</f>
        <v>Drink at least 2 to 3 liter water per day.</v>
      </c>
      <c r="AP45" s="12" t="str">
        <f>INDEX('Nutrition Table'!$A$5:$AN$277,$B45+1,'Nutrition Table'!AN$4)</f>
        <v>water</v>
      </c>
      <c r="AQ45" s="445">
        <f>($C45/INDEX('Nutrition Table'!$A$5:$AO$277,$B45+1,2))*(INDEX('Nutrition Table'!$A$5:$AO$277,$B45+1,'Nutrition Table'!AO$4))</f>
        <v>0</v>
      </c>
    </row>
    <row r="46" spans="1:43" ht="16.05" customHeight="1" x14ac:dyDescent="0.25">
      <c r="A46" s="301"/>
      <c r="B46" s="502">
        <v>1</v>
      </c>
      <c r="C46" s="485">
        <v>0</v>
      </c>
      <c r="D46" s="25" t="str">
        <f>INDEX('Nutrition Table'!$A$5:$AN$277,$B46+1,'Nutrition Table'!C$4)</f>
        <v>-</v>
      </c>
      <c r="E46" s="12">
        <f>($C46/INDEX('Nutrition Table'!$A$5:$AN$277,$B46+1,2))*(INDEX('Nutrition Table'!$A$5:$AN$277,$B46+1,'Nutrition Table'!D$4))</f>
        <v>0</v>
      </c>
      <c r="F46" s="12">
        <f>($C46/INDEX('Nutrition Table'!$A$5:$AN$277,$B46+1,2))*(INDEX('Nutrition Table'!$A$5:$AN$277,$B46+1,'Nutrition Table'!E$4))</f>
        <v>0</v>
      </c>
      <c r="G46" s="12">
        <f>($C46/INDEX('Nutrition Table'!$A$5:$AN$277,$B46+1,2))*(INDEX('Nutrition Table'!$A$5:$AN$277,$B46+1,'Nutrition Table'!F$4))</f>
        <v>0</v>
      </c>
      <c r="H46" s="16">
        <f>($C46/INDEX('Nutrition Table'!$A$5:$AN$277,$B46+1,2))*(INDEX('Nutrition Table'!$A$5:$AN$277,$B46+1,'Nutrition Table'!G$4))</f>
        <v>0</v>
      </c>
      <c r="I46" s="45">
        <f>($C46/INDEX('Nutrition Table'!$A$5:$AN$277,$B46+1,2))*(INDEX('Nutrition Table'!$A$5:$AN$277,$B46+1,'Nutrition Table'!H$4))</f>
        <v>0</v>
      </c>
      <c r="J46" s="12">
        <f>($C46/INDEX('Nutrition Table'!$A$5:$AN$277,$B46+1,2))*(INDEX('Nutrition Table'!$A$5:$AN$277,$B46+1,'Nutrition Table'!I$4))</f>
        <v>0</v>
      </c>
      <c r="K46" s="12">
        <f>($C46/INDEX('Nutrition Table'!$A$5:$AN$277,$B46+1,2))*(INDEX('Nutrition Table'!$A$5:$AN$277,$B46+1,'Nutrition Table'!J$4))</f>
        <v>0</v>
      </c>
      <c r="L46" s="12">
        <f>($C46/INDEX('Nutrition Table'!$A$5:$AN$277,$B46+1,2))*(INDEX('Nutrition Table'!$A$5:$AN$277,$B46+1,'Nutrition Table'!K$4))</f>
        <v>0</v>
      </c>
      <c r="M46" s="12">
        <f>($C46/INDEX('Nutrition Table'!$A$5:$AN$277,$B46+1,2))*(INDEX('Nutrition Table'!$A$5:$AN$277,$B46+1,'Nutrition Table'!L$4))</f>
        <v>0</v>
      </c>
      <c r="N46" s="12">
        <f>($C46/INDEX('Nutrition Table'!$A$5:$AN$277,$B46+1,2))*(INDEX('Nutrition Table'!$A$5:$AN$277,$B46+1,'Nutrition Table'!M$4))</f>
        <v>0</v>
      </c>
      <c r="O46" s="12">
        <f>($C46/INDEX('Nutrition Table'!$A$5:$AN$277,$B46+1,2))*(INDEX('Nutrition Table'!$A$5:$AN$277,$B46+1,'Nutrition Table'!N$4))</f>
        <v>0</v>
      </c>
      <c r="P46" s="12">
        <f>($C46/INDEX('Nutrition Table'!$A$5:$AN$277,$B46+1,2))*(INDEX('Nutrition Table'!$A$5:$AN$277,$B46+1,'Nutrition Table'!O$4))</f>
        <v>0</v>
      </c>
      <c r="Q46" s="12">
        <f>($C46/INDEX('Nutrition Table'!$A$5:$AN$277,$B46+1,2))*(INDEX('Nutrition Table'!$A$5:$AN$277,$B46+1,'Nutrition Table'!P$4))</f>
        <v>0</v>
      </c>
      <c r="R46" s="12">
        <f>($C46/INDEX('Nutrition Table'!$A$5:$AN$277,$B46+1,2))*(INDEX('Nutrition Table'!$A$5:$AN$277,$B46+1,'Nutrition Table'!Q$4))</f>
        <v>0</v>
      </c>
      <c r="S46" s="12">
        <f>($C46/INDEX('Nutrition Table'!$A$5:$AN$277,$B46+1,2))*(INDEX('Nutrition Table'!$A$5:$AN$277,$B46+1,'Nutrition Table'!R$4))</f>
        <v>0</v>
      </c>
      <c r="T46" s="12">
        <f>($C46/INDEX('Nutrition Table'!$A$5:$AN$277,$B46+1,2))*(INDEX('Nutrition Table'!$A$5:$AN$277,$B46+1,'Nutrition Table'!S$4))</f>
        <v>0</v>
      </c>
      <c r="U46" s="40">
        <f>($C46/INDEX('Nutrition Table'!$A$5:$AN$277,$B46+1,2))*(INDEX('Nutrition Table'!$A$5:$AN$277,$B46+1,'Nutrition Table'!T$4))</f>
        <v>0</v>
      </c>
      <c r="V46" s="12">
        <f>($C46/INDEX('Nutrition Table'!$A$5:$AN$277,$B46+1,2))*(INDEX('Nutrition Table'!$A$5:$AN$277,$B46+1,'Nutrition Table'!U$4))</f>
        <v>0</v>
      </c>
      <c r="W46" s="12">
        <f>($C46/INDEX('Nutrition Table'!$A$5:$AN$277,$B46+1,2))*(INDEX('Nutrition Table'!$A$5:$AN$277,$B46+1,'Nutrition Table'!V$4))</f>
        <v>0</v>
      </c>
      <c r="X46" s="12">
        <f>($C46/INDEX('Nutrition Table'!$A$5:$AN$277,$B46+1,2))*(INDEX('Nutrition Table'!$A$5:$AN$277,$B46+1,'Nutrition Table'!W$4))</f>
        <v>0</v>
      </c>
      <c r="Y46" s="12">
        <f>($C46/INDEX('Nutrition Table'!$A$5:$AN$277,$B46+1,2))*(INDEX('Nutrition Table'!$A$5:$AN$277,$B46+1,'Nutrition Table'!X$4))</f>
        <v>0</v>
      </c>
      <c r="Z46" s="12">
        <f>($C46/INDEX('Nutrition Table'!$A$5:$AN$277,$B46+1,2))*(INDEX('Nutrition Table'!$A$5:$AN$277,$B46+1,'Nutrition Table'!Y$4))</f>
        <v>0</v>
      </c>
      <c r="AA46" s="12">
        <f>($C46/INDEX('Nutrition Table'!$A$5:$AN$277,$B46+1,2))*(INDEX('Nutrition Table'!$A$5:$AN$277,$B46+1,'Nutrition Table'!Z$4))</f>
        <v>0</v>
      </c>
      <c r="AB46" s="12">
        <f>($C46/INDEX('Nutrition Table'!$A$5:$AN$277,$B46+1,2))*(INDEX('Nutrition Table'!$A$5:$AN$277,$B46+1,'Nutrition Table'!AA$4))</f>
        <v>0</v>
      </c>
      <c r="AC46" s="12">
        <f>($C46/INDEX('Nutrition Table'!$A$5:$AN$277,$B46+1,2))*(INDEX('Nutrition Table'!$A$5:$AN$277,$B46+1,'Nutrition Table'!AB$4))</f>
        <v>0</v>
      </c>
      <c r="AD46" s="12">
        <f>($C46/INDEX('Nutrition Table'!$A$5:$AN$277,$B46+1,2))*(INDEX('Nutrition Table'!$A$5:$AN$277,$B46+1,'Nutrition Table'!AC$4))</f>
        <v>0</v>
      </c>
      <c r="AE46" s="40">
        <f>($C46/INDEX('Nutrition Table'!$A$5:$AN$277,$B46+1,2))*(INDEX('Nutrition Table'!$A$5:$AN$277,$B46+1,'Nutrition Table'!AD$4))</f>
        <v>0</v>
      </c>
      <c r="AF46" s="12">
        <f>($C46/INDEX('Nutrition Table'!$A$5:$AN$277,$B46+1,2))*(INDEX('Nutrition Table'!$A$5:$AN$277,$B46+1,'Nutrition Table'!AE$4))</f>
        <v>0</v>
      </c>
      <c r="AG46" s="12">
        <f>($C46/INDEX('Nutrition Table'!$A$5:$AN$277,$B46+1,2))*(INDEX('Nutrition Table'!$A$5:$AN$277,$B46+1,'Nutrition Table'!AF$4))</f>
        <v>0</v>
      </c>
      <c r="AH46" s="40">
        <f>($C46/INDEX('Nutrition Table'!$A$5:$AN$277,$B46+1,2))*(INDEX('Nutrition Table'!$A$5:$AN$277,$B46+1,'Nutrition Table'!AG$4))</f>
        <v>0</v>
      </c>
      <c r="AI46" s="12">
        <f>($C46/INDEX('Nutrition Table'!$A$5:$AN$277,$B46+1,2))*(INDEX('Nutrition Table'!$A$5:$AN$277,$B46+1,'Nutrition Table'!AH$4))</f>
        <v>0</v>
      </c>
      <c r="AJ46" s="12">
        <f>($C46/INDEX('Nutrition Table'!$A$5:$AN$277,$B46+1,2))*(INDEX('Nutrition Table'!$A$5:$AN$277,$B46+1,'Nutrition Table'!AI$4))</f>
        <v>0</v>
      </c>
      <c r="AK46" s="40">
        <f>($C46/INDEX('Nutrition Table'!$A$5:$AN$277,$B46+1,2))*(INDEX('Nutrition Table'!$A$5:$AN$277,$B46+1,'Nutrition Table'!AJ$4))</f>
        <v>0</v>
      </c>
      <c r="AL46" s="12">
        <f>($C46/INDEX('Nutrition Table'!$A$5:$AN$277,$B46+1,2))*(INDEX('Nutrition Table'!$A$5:$AN$277,$B46+1,'Nutrition Table'!AK$4))</f>
        <v>0</v>
      </c>
      <c r="AM46" s="12" t="str">
        <f>INDEX('Nutrition Table'!$A$5:$AN$277,$B46+1,'Nutrition Table'!AL$4)</f>
        <v>-</v>
      </c>
      <c r="AN46" s="40" t="str">
        <f t="shared" si="9"/>
        <v>-</v>
      </c>
      <c r="AO46" s="131">
        <f>INDEX('Nutrition Table'!$A$5:$AN$277,$B46+1,'Nutrition Table'!AM$4)</f>
        <v>0</v>
      </c>
      <c r="AP46" s="12" t="str">
        <f>INDEX('Nutrition Table'!$A$5:$AN$277,$B46+1,'Nutrition Table'!AN$4)</f>
        <v xml:space="preserve"> --------------- </v>
      </c>
      <c r="AQ46" s="445">
        <f>($C46/INDEX('Nutrition Table'!$A$5:$AO$277,$B46+1,2))*(INDEX('Nutrition Table'!$A$5:$AO$277,$B46+1,'Nutrition Table'!AO$4))</f>
        <v>0</v>
      </c>
    </row>
    <row r="47" spans="1:43" ht="16.05" customHeight="1" x14ac:dyDescent="0.25">
      <c r="A47" s="301"/>
      <c r="B47" s="502">
        <v>1</v>
      </c>
      <c r="C47" s="485">
        <v>0</v>
      </c>
      <c r="D47" s="25" t="str">
        <f>INDEX('Nutrition Table'!$A$5:$AN$277,$B47+1,'Nutrition Table'!C$4)</f>
        <v>-</v>
      </c>
      <c r="E47" s="12">
        <f>($C47/INDEX('Nutrition Table'!$A$5:$AN$277,$B47+1,2))*(INDEX('Nutrition Table'!$A$5:$AN$277,$B47+1,'Nutrition Table'!D$4))</f>
        <v>0</v>
      </c>
      <c r="F47" s="12">
        <f>($C47/INDEX('Nutrition Table'!$A$5:$AN$277,$B47+1,2))*(INDEX('Nutrition Table'!$A$5:$AN$277,$B47+1,'Nutrition Table'!E$4))</f>
        <v>0</v>
      </c>
      <c r="G47" s="12">
        <f>($C47/INDEX('Nutrition Table'!$A$5:$AN$277,$B47+1,2))*(INDEX('Nutrition Table'!$A$5:$AN$277,$B47+1,'Nutrition Table'!F$4))</f>
        <v>0</v>
      </c>
      <c r="H47" s="16">
        <f>($C47/INDEX('Nutrition Table'!$A$5:$AN$277,$B47+1,2))*(INDEX('Nutrition Table'!$A$5:$AN$277,$B47+1,'Nutrition Table'!G$4))</f>
        <v>0</v>
      </c>
      <c r="I47" s="45">
        <f>($C47/INDEX('Nutrition Table'!$A$5:$AN$277,$B47+1,2))*(INDEX('Nutrition Table'!$A$5:$AN$277,$B47+1,'Nutrition Table'!H$4))</f>
        <v>0</v>
      </c>
      <c r="J47" s="12">
        <f>($C47/INDEX('Nutrition Table'!$A$5:$AN$277,$B47+1,2))*(INDEX('Nutrition Table'!$A$5:$AN$277,$B47+1,'Nutrition Table'!I$4))</f>
        <v>0</v>
      </c>
      <c r="K47" s="12">
        <f>($C47/INDEX('Nutrition Table'!$A$5:$AN$277,$B47+1,2))*(INDEX('Nutrition Table'!$A$5:$AN$277,$B47+1,'Nutrition Table'!J$4))</f>
        <v>0</v>
      </c>
      <c r="L47" s="12">
        <f>($C47/INDEX('Nutrition Table'!$A$5:$AN$277,$B47+1,2))*(INDEX('Nutrition Table'!$A$5:$AN$277,$B47+1,'Nutrition Table'!K$4))</f>
        <v>0</v>
      </c>
      <c r="M47" s="12">
        <f>($C47/INDEX('Nutrition Table'!$A$5:$AN$277,$B47+1,2))*(INDEX('Nutrition Table'!$A$5:$AN$277,$B47+1,'Nutrition Table'!L$4))</f>
        <v>0</v>
      </c>
      <c r="N47" s="12">
        <f>($C47/INDEX('Nutrition Table'!$A$5:$AN$277,$B47+1,2))*(INDEX('Nutrition Table'!$A$5:$AN$277,$B47+1,'Nutrition Table'!M$4))</f>
        <v>0</v>
      </c>
      <c r="O47" s="12">
        <f>($C47/INDEX('Nutrition Table'!$A$5:$AN$277,$B47+1,2))*(INDEX('Nutrition Table'!$A$5:$AN$277,$B47+1,'Nutrition Table'!N$4))</f>
        <v>0</v>
      </c>
      <c r="P47" s="12">
        <f>($C47/INDEX('Nutrition Table'!$A$5:$AN$277,$B47+1,2))*(INDEX('Nutrition Table'!$A$5:$AN$277,$B47+1,'Nutrition Table'!O$4))</f>
        <v>0</v>
      </c>
      <c r="Q47" s="12">
        <f>($C47/INDEX('Nutrition Table'!$A$5:$AN$277,$B47+1,2))*(INDEX('Nutrition Table'!$A$5:$AN$277,$B47+1,'Nutrition Table'!P$4))</f>
        <v>0</v>
      </c>
      <c r="R47" s="12">
        <f>($C47/INDEX('Nutrition Table'!$A$5:$AN$277,$B47+1,2))*(INDEX('Nutrition Table'!$A$5:$AN$277,$B47+1,'Nutrition Table'!Q$4))</f>
        <v>0</v>
      </c>
      <c r="S47" s="12">
        <f>($C47/INDEX('Nutrition Table'!$A$5:$AN$277,$B47+1,2))*(INDEX('Nutrition Table'!$A$5:$AN$277,$B47+1,'Nutrition Table'!R$4))</f>
        <v>0</v>
      </c>
      <c r="T47" s="12">
        <f>($C47/INDEX('Nutrition Table'!$A$5:$AN$277,$B47+1,2))*(INDEX('Nutrition Table'!$A$5:$AN$277,$B47+1,'Nutrition Table'!S$4))</f>
        <v>0</v>
      </c>
      <c r="U47" s="40">
        <f>($C47/INDEX('Nutrition Table'!$A$5:$AN$277,$B47+1,2))*(INDEX('Nutrition Table'!$A$5:$AN$277,$B47+1,'Nutrition Table'!T$4))</f>
        <v>0</v>
      </c>
      <c r="V47" s="12">
        <f>($C47/INDEX('Nutrition Table'!$A$5:$AN$277,$B47+1,2))*(INDEX('Nutrition Table'!$A$5:$AN$277,$B47+1,'Nutrition Table'!U$4))</f>
        <v>0</v>
      </c>
      <c r="W47" s="12">
        <f>($C47/INDEX('Nutrition Table'!$A$5:$AN$277,$B47+1,2))*(INDEX('Nutrition Table'!$A$5:$AN$277,$B47+1,'Nutrition Table'!V$4))</f>
        <v>0</v>
      </c>
      <c r="X47" s="12">
        <f>($C47/INDEX('Nutrition Table'!$A$5:$AN$277,$B47+1,2))*(INDEX('Nutrition Table'!$A$5:$AN$277,$B47+1,'Nutrition Table'!W$4))</f>
        <v>0</v>
      </c>
      <c r="Y47" s="12">
        <f>($C47/INDEX('Nutrition Table'!$A$5:$AN$277,$B47+1,2))*(INDEX('Nutrition Table'!$A$5:$AN$277,$B47+1,'Nutrition Table'!X$4))</f>
        <v>0</v>
      </c>
      <c r="Z47" s="12">
        <f>($C47/INDEX('Nutrition Table'!$A$5:$AN$277,$B47+1,2))*(INDEX('Nutrition Table'!$A$5:$AN$277,$B47+1,'Nutrition Table'!Y$4))</f>
        <v>0</v>
      </c>
      <c r="AA47" s="12">
        <f>($C47/INDEX('Nutrition Table'!$A$5:$AN$277,$B47+1,2))*(INDEX('Nutrition Table'!$A$5:$AN$277,$B47+1,'Nutrition Table'!Z$4))</f>
        <v>0</v>
      </c>
      <c r="AB47" s="12">
        <f>($C47/INDEX('Nutrition Table'!$A$5:$AN$277,$B47+1,2))*(INDEX('Nutrition Table'!$A$5:$AN$277,$B47+1,'Nutrition Table'!AA$4))</f>
        <v>0</v>
      </c>
      <c r="AC47" s="12">
        <f>($C47/INDEX('Nutrition Table'!$A$5:$AN$277,$B47+1,2))*(INDEX('Nutrition Table'!$A$5:$AN$277,$B47+1,'Nutrition Table'!AB$4))</f>
        <v>0</v>
      </c>
      <c r="AD47" s="12">
        <f>($C47/INDEX('Nutrition Table'!$A$5:$AN$277,$B47+1,2))*(INDEX('Nutrition Table'!$A$5:$AN$277,$B47+1,'Nutrition Table'!AC$4))</f>
        <v>0</v>
      </c>
      <c r="AE47" s="40">
        <f>($C47/INDEX('Nutrition Table'!$A$5:$AN$277,$B47+1,2))*(INDEX('Nutrition Table'!$A$5:$AN$277,$B47+1,'Nutrition Table'!AD$4))</f>
        <v>0</v>
      </c>
      <c r="AF47" s="12">
        <f>($C47/INDEX('Nutrition Table'!$A$5:$AN$277,$B47+1,2))*(INDEX('Nutrition Table'!$A$5:$AN$277,$B47+1,'Nutrition Table'!AE$4))</f>
        <v>0</v>
      </c>
      <c r="AG47" s="12">
        <f>($C47/INDEX('Nutrition Table'!$A$5:$AN$277,$B47+1,2))*(INDEX('Nutrition Table'!$A$5:$AN$277,$B47+1,'Nutrition Table'!AF$4))</f>
        <v>0</v>
      </c>
      <c r="AH47" s="40">
        <f>($C47/INDEX('Nutrition Table'!$A$5:$AN$277,$B47+1,2))*(INDEX('Nutrition Table'!$A$5:$AN$277,$B47+1,'Nutrition Table'!AG$4))</f>
        <v>0</v>
      </c>
      <c r="AI47" s="12">
        <f>($C47/INDEX('Nutrition Table'!$A$5:$AN$277,$B47+1,2))*(INDEX('Nutrition Table'!$A$5:$AN$277,$B47+1,'Nutrition Table'!AH$4))</f>
        <v>0</v>
      </c>
      <c r="AJ47" s="12">
        <f>($C47/INDEX('Nutrition Table'!$A$5:$AN$277,$B47+1,2))*(INDEX('Nutrition Table'!$A$5:$AN$277,$B47+1,'Nutrition Table'!AI$4))</f>
        <v>0</v>
      </c>
      <c r="AK47" s="40">
        <f>($C47/INDEX('Nutrition Table'!$A$5:$AN$277,$B47+1,2))*(INDEX('Nutrition Table'!$A$5:$AN$277,$B47+1,'Nutrition Table'!AJ$4))</f>
        <v>0</v>
      </c>
      <c r="AL47" s="12">
        <f>($C47/INDEX('Nutrition Table'!$A$5:$AN$277,$B47+1,2))*(INDEX('Nutrition Table'!$A$5:$AN$277,$B47+1,'Nutrition Table'!AK$4))</f>
        <v>0</v>
      </c>
      <c r="AM47" s="12" t="str">
        <f>INDEX('Nutrition Table'!$A$5:$AN$277,$B47+1,'Nutrition Table'!AL$4)</f>
        <v>-</v>
      </c>
      <c r="AN47" s="40" t="str">
        <f t="shared" si="9"/>
        <v>-</v>
      </c>
      <c r="AO47" s="131">
        <f>INDEX('Nutrition Table'!$A$5:$AN$277,$B47+1,'Nutrition Table'!AM$4)</f>
        <v>0</v>
      </c>
      <c r="AP47" s="12" t="str">
        <f>INDEX('Nutrition Table'!$A$5:$AN$277,$B47+1,'Nutrition Table'!AN$4)</f>
        <v xml:space="preserve"> --------------- </v>
      </c>
      <c r="AQ47" s="445">
        <f>($C47/INDEX('Nutrition Table'!$A$5:$AO$277,$B47+1,2))*(INDEX('Nutrition Table'!$A$5:$AO$277,$B47+1,'Nutrition Table'!AO$4))</f>
        <v>0</v>
      </c>
    </row>
    <row r="48" spans="1:43" ht="16.05" customHeight="1" x14ac:dyDescent="0.25">
      <c r="A48" s="301"/>
      <c r="B48" s="502">
        <v>1</v>
      </c>
      <c r="C48" s="485">
        <v>0</v>
      </c>
      <c r="D48" s="25" t="str">
        <f>INDEX('Nutrition Table'!$A$5:$AN$277,$B48+1,'Nutrition Table'!C$4)</f>
        <v>-</v>
      </c>
      <c r="E48" s="12">
        <f>($C48/INDEX('Nutrition Table'!$A$5:$AN$277,$B48+1,2))*(INDEX('Nutrition Table'!$A$5:$AN$277,$B48+1,'Nutrition Table'!D$4))</f>
        <v>0</v>
      </c>
      <c r="F48" s="12">
        <f>($C48/INDEX('Nutrition Table'!$A$5:$AN$277,$B48+1,2))*(INDEX('Nutrition Table'!$A$5:$AN$277,$B48+1,'Nutrition Table'!E$4))</f>
        <v>0</v>
      </c>
      <c r="G48" s="12">
        <f>($C48/INDEX('Nutrition Table'!$A$5:$AN$277,$B48+1,2))*(INDEX('Nutrition Table'!$A$5:$AN$277,$B48+1,'Nutrition Table'!F$4))</f>
        <v>0</v>
      </c>
      <c r="H48" s="16">
        <f>($C48/INDEX('Nutrition Table'!$A$5:$AN$277,$B48+1,2))*(INDEX('Nutrition Table'!$A$5:$AN$277,$B48+1,'Nutrition Table'!G$4))</f>
        <v>0</v>
      </c>
      <c r="I48" s="45">
        <f>($C48/INDEX('Nutrition Table'!$A$5:$AN$277,$B48+1,2))*(INDEX('Nutrition Table'!$A$5:$AN$277,$B48+1,'Nutrition Table'!H$4))</f>
        <v>0</v>
      </c>
      <c r="J48" s="12">
        <f>($C48/INDEX('Nutrition Table'!$A$5:$AN$277,$B48+1,2))*(INDEX('Nutrition Table'!$A$5:$AN$277,$B48+1,'Nutrition Table'!I$4))</f>
        <v>0</v>
      </c>
      <c r="K48" s="12">
        <f>($C48/INDEX('Nutrition Table'!$A$5:$AN$277,$B48+1,2))*(INDEX('Nutrition Table'!$A$5:$AN$277,$B48+1,'Nutrition Table'!J$4))</f>
        <v>0</v>
      </c>
      <c r="L48" s="12">
        <f>($C48/INDEX('Nutrition Table'!$A$5:$AN$277,$B48+1,2))*(INDEX('Nutrition Table'!$A$5:$AN$277,$B48+1,'Nutrition Table'!K$4))</f>
        <v>0</v>
      </c>
      <c r="M48" s="12">
        <f>($C48/INDEX('Nutrition Table'!$A$5:$AN$277,$B48+1,2))*(INDEX('Nutrition Table'!$A$5:$AN$277,$B48+1,'Nutrition Table'!L$4))</f>
        <v>0</v>
      </c>
      <c r="N48" s="12">
        <f>($C48/INDEX('Nutrition Table'!$A$5:$AN$277,$B48+1,2))*(INDEX('Nutrition Table'!$A$5:$AN$277,$B48+1,'Nutrition Table'!M$4))</f>
        <v>0</v>
      </c>
      <c r="O48" s="12">
        <f>($C48/INDEX('Nutrition Table'!$A$5:$AN$277,$B48+1,2))*(INDEX('Nutrition Table'!$A$5:$AN$277,$B48+1,'Nutrition Table'!N$4))</f>
        <v>0</v>
      </c>
      <c r="P48" s="12">
        <f>($C48/INDEX('Nutrition Table'!$A$5:$AN$277,$B48+1,2))*(INDEX('Nutrition Table'!$A$5:$AN$277,$B48+1,'Nutrition Table'!O$4))</f>
        <v>0</v>
      </c>
      <c r="Q48" s="12">
        <f>($C48/INDEX('Nutrition Table'!$A$5:$AN$277,$B48+1,2))*(INDEX('Nutrition Table'!$A$5:$AN$277,$B48+1,'Nutrition Table'!P$4))</f>
        <v>0</v>
      </c>
      <c r="R48" s="12">
        <f>($C48/INDEX('Nutrition Table'!$A$5:$AN$277,$B48+1,2))*(INDEX('Nutrition Table'!$A$5:$AN$277,$B48+1,'Nutrition Table'!Q$4))</f>
        <v>0</v>
      </c>
      <c r="S48" s="12">
        <f>($C48/INDEX('Nutrition Table'!$A$5:$AN$277,$B48+1,2))*(INDEX('Nutrition Table'!$A$5:$AN$277,$B48+1,'Nutrition Table'!R$4))</f>
        <v>0</v>
      </c>
      <c r="T48" s="12">
        <f>($C48/INDEX('Nutrition Table'!$A$5:$AN$277,$B48+1,2))*(INDEX('Nutrition Table'!$A$5:$AN$277,$B48+1,'Nutrition Table'!S$4))</f>
        <v>0</v>
      </c>
      <c r="U48" s="40">
        <f>($C48/INDEX('Nutrition Table'!$A$5:$AN$277,$B48+1,2))*(INDEX('Nutrition Table'!$A$5:$AN$277,$B48+1,'Nutrition Table'!T$4))</f>
        <v>0</v>
      </c>
      <c r="V48" s="12">
        <f>($C48/INDEX('Nutrition Table'!$A$5:$AN$277,$B48+1,2))*(INDEX('Nutrition Table'!$A$5:$AN$277,$B48+1,'Nutrition Table'!U$4))</f>
        <v>0</v>
      </c>
      <c r="W48" s="12">
        <f>($C48/INDEX('Nutrition Table'!$A$5:$AN$277,$B48+1,2))*(INDEX('Nutrition Table'!$A$5:$AN$277,$B48+1,'Nutrition Table'!V$4))</f>
        <v>0</v>
      </c>
      <c r="X48" s="12">
        <f>($C48/INDEX('Nutrition Table'!$A$5:$AN$277,$B48+1,2))*(INDEX('Nutrition Table'!$A$5:$AN$277,$B48+1,'Nutrition Table'!W$4))</f>
        <v>0</v>
      </c>
      <c r="Y48" s="12">
        <f>($C48/INDEX('Nutrition Table'!$A$5:$AN$277,$B48+1,2))*(INDEX('Nutrition Table'!$A$5:$AN$277,$B48+1,'Nutrition Table'!X$4))</f>
        <v>0</v>
      </c>
      <c r="Z48" s="12">
        <f>($C48/INDEX('Nutrition Table'!$A$5:$AN$277,$B48+1,2))*(INDEX('Nutrition Table'!$A$5:$AN$277,$B48+1,'Nutrition Table'!Y$4))</f>
        <v>0</v>
      </c>
      <c r="AA48" s="12">
        <f>($C48/INDEX('Nutrition Table'!$A$5:$AN$277,$B48+1,2))*(INDEX('Nutrition Table'!$A$5:$AN$277,$B48+1,'Nutrition Table'!Z$4))</f>
        <v>0</v>
      </c>
      <c r="AB48" s="12">
        <f>($C48/INDEX('Nutrition Table'!$A$5:$AN$277,$B48+1,2))*(INDEX('Nutrition Table'!$A$5:$AN$277,$B48+1,'Nutrition Table'!AA$4))</f>
        <v>0</v>
      </c>
      <c r="AC48" s="12">
        <f>($C48/INDEX('Nutrition Table'!$A$5:$AN$277,$B48+1,2))*(INDEX('Nutrition Table'!$A$5:$AN$277,$B48+1,'Nutrition Table'!AB$4))</f>
        <v>0</v>
      </c>
      <c r="AD48" s="12">
        <f>($C48/INDEX('Nutrition Table'!$A$5:$AN$277,$B48+1,2))*(INDEX('Nutrition Table'!$A$5:$AN$277,$B48+1,'Nutrition Table'!AC$4))</f>
        <v>0</v>
      </c>
      <c r="AE48" s="40">
        <f>($C48/INDEX('Nutrition Table'!$A$5:$AN$277,$B48+1,2))*(INDEX('Nutrition Table'!$A$5:$AN$277,$B48+1,'Nutrition Table'!AD$4))</f>
        <v>0</v>
      </c>
      <c r="AF48" s="12">
        <f>($C48/INDEX('Nutrition Table'!$A$5:$AN$277,$B48+1,2))*(INDEX('Nutrition Table'!$A$5:$AN$277,$B48+1,'Nutrition Table'!AE$4))</f>
        <v>0</v>
      </c>
      <c r="AG48" s="12">
        <f>($C48/INDEX('Nutrition Table'!$A$5:$AN$277,$B48+1,2))*(INDEX('Nutrition Table'!$A$5:$AN$277,$B48+1,'Nutrition Table'!AF$4))</f>
        <v>0</v>
      </c>
      <c r="AH48" s="40">
        <f>($C48/INDEX('Nutrition Table'!$A$5:$AN$277,$B48+1,2))*(INDEX('Nutrition Table'!$A$5:$AN$277,$B48+1,'Nutrition Table'!AG$4))</f>
        <v>0</v>
      </c>
      <c r="AI48" s="12">
        <f>($C48/INDEX('Nutrition Table'!$A$5:$AN$277,$B48+1,2))*(INDEX('Nutrition Table'!$A$5:$AN$277,$B48+1,'Nutrition Table'!AH$4))</f>
        <v>0</v>
      </c>
      <c r="AJ48" s="12">
        <f>($C48/INDEX('Nutrition Table'!$A$5:$AN$277,$B48+1,2))*(INDEX('Nutrition Table'!$A$5:$AN$277,$B48+1,'Nutrition Table'!AI$4))</f>
        <v>0</v>
      </c>
      <c r="AK48" s="40">
        <f>($C48/INDEX('Nutrition Table'!$A$5:$AN$277,$B48+1,2))*(INDEX('Nutrition Table'!$A$5:$AN$277,$B48+1,'Nutrition Table'!AJ$4))</f>
        <v>0</v>
      </c>
      <c r="AL48" s="12">
        <f>($C48/INDEX('Nutrition Table'!$A$5:$AN$277,$B48+1,2))*(INDEX('Nutrition Table'!$A$5:$AN$277,$B48+1,'Nutrition Table'!AK$4))</f>
        <v>0</v>
      </c>
      <c r="AM48" s="12" t="str">
        <f>INDEX('Nutrition Table'!$A$5:$AN$277,$B48+1,'Nutrition Table'!AL$4)</f>
        <v>-</v>
      </c>
      <c r="AN48" s="40" t="str">
        <f t="shared" si="9"/>
        <v>-</v>
      </c>
      <c r="AO48" s="131">
        <f>INDEX('Nutrition Table'!$A$5:$AN$277,$B48+1,'Nutrition Table'!AM$4)</f>
        <v>0</v>
      </c>
      <c r="AP48" s="12" t="str">
        <f>INDEX('Nutrition Table'!$A$5:$AN$277,$B48+1,'Nutrition Table'!AN$4)</f>
        <v xml:space="preserve"> --------------- </v>
      </c>
      <c r="AQ48" s="445">
        <f>($C48/INDEX('Nutrition Table'!$A$5:$AO$277,$B48+1,2))*(INDEX('Nutrition Table'!$A$5:$AO$277,$B48+1,'Nutrition Table'!AO$4))</f>
        <v>0</v>
      </c>
    </row>
    <row r="49" spans="1:43" ht="16.05" customHeight="1" x14ac:dyDescent="0.25">
      <c r="A49" s="301"/>
      <c r="B49" s="502">
        <v>1</v>
      </c>
      <c r="C49" s="485">
        <v>0</v>
      </c>
      <c r="D49" s="25" t="str">
        <f>INDEX('Nutrition Table'!$A$5:$AN$277,$B49+1,'Nutrition Table'!C$4)</f>
        <v>-</v>
      </c>
      <c r="E49" s="12">
        <f>($C49/INDEX('Nutrition Table'!$A$5:$AN$277,$B49+1,2))*(INDEX('Nutrition Table'!$A$5:$AN$277,$B49+1,'Nutrition Table'!D$4))</f>
        <v>0</v>
      </c>
      <c r="F49" s="12">
        <f>($C49/INDEX('Nutrition Table'!$A$5:$AN$277,$B49+1,2))*(INDEX('Nutrition Table'!$A$5:$AN$277,$B49+1,'Nutrition Table'!E$4))</f>
        <v>0</v>
      </c>
      <c r="G49" s="12">
        <f>($C49/INDEX('Nutrition Table'!$A$5:$AN$277,$B49+1,2))*(INDEX('Nutrition Table'!$A$5:$AN$277,$B49+1,'Nutrition Table'!F$4))</f>
        <v>0</v>
      </c>
      <c r="H49" s="16">
        <f>($C49/INDEX('Nutrition Table'!$A$5:$AN$277,$B49+1,2))*(INDEX('Nutrition Table'!$A$5:$AN$277,$B49+1,'Nutrition Table'!G$4))</f>
        <v>0</v>
      </c>
      <c r="I49" s="45">
        <f>($C49/INDEX('Nutrition Table'!$A$5:$AN$277,$B49+1,2))*(INDEX('Nutrition Table'!$A$5:$AN$277,$B49+1,'Nutrition Table'!H$4))</f>
        <v>0</v>
      </c>
      <c r="J49" s="12">
        <f>($C49/INDEX('Nutrition Table'!$A$5:$AN$277,$B49+1,2))*(INDEX('Nutrition Table'!$A$5:$AN$277,$B49+1,'Nutrition Table'!I$4))</f>
        <v>0</v>
      </c>
      <c r="K49" s="12">
        <f>($C49/INDEX('Nutrition Table'!$A$5:$AN$277,$B49+1,2))*(INDEX('Nutrition Table'!$A$5:$AN$277,$B49+1,'Nutrition Table'!J$4))</f>
        <v>0</v>
      </c>
      <c r="L49" s="12">
        <f>($C49/INDEX('Nutrition Table'!$A$5:$AN$277,$B49+1,2))*(INDEX('Nutrition Table'!$A$5:$AN$277,$B49+1,'Nutrition Table'!K$4))</f>
        <v>0</v>
      </c>
      <c r="M49" s="12">
        <f>($C49/INDEX('Nutrition Table'!$A$5:$AN$277,$B49+1,2))*(INDEX('Nutrition Table'!$A$5:$AN$277,$B49+1,'Nutrition Table'!L$4))</f>
        <v>0</v>
      </c>
      <c r="N49" s="12">
        <f>($C49/INDEX('Nutrition Table'!$A$5:$AN$277,$B49+1,2))*(INDEX('Nutrition Table'!$A$5:$AN$277,$B49+1,'Nutrition Table'!M$4))</f>
        <v>0</v>
      </c>
      <c r="O49" s="12">
        <f>($C49/INDEX('Nutrition Table'!$A$5:$AN$277,$B49+1,2))*(INDEX('Nutrition Table'!$A$5:$AN$277,$B49+1,'Nutrition Table'!N$4))</f>
        <v>0</v>
      </c>
      <c r="P49" s="12">
        <f>($C49/INDEX('Nutrition Table'!$A$5:$AN$277,$B49+1,2))*(INDEX('Nutrition Table'!$A$5:$AN$277,$B49+1,'Nutrition Table'!O$4))</f>
        <v>0</v>
      </c>
      <c r="Q49" s="12">
        <f>($C49/INDEX('Nutrition Table'!$A$5:$AN$277,$B49+1,2))*(INDEX('Nutrition Table'!$A$5:$AN$277,$B49+1,'Nutrition Table'!P$4))</f>
        <v>0</v>
      </c>
      <c r="R49" s="12">
        <f>($C49/INDEX('Nutrition Table'!$A$5:$AN$277,$B49+1,2))*(INDEX('Nutrition Table'!$A$5:$AN$277,$B49+1,'Nutrition Table'!Q$4))</f>
        <v>0</v>
      </c>
      <c r="S49" s="12">
        <f>($C49/INDEX('Nutrition Table'!$A$5:$AN$277,$B49+1,2))*(INDEX('Nutrition Table'!$A$5:$AN$277,$B49+1,'Nutrition Table'!R$4))</f>
        <v>0</v>
      </c>
      <c r="T49" s="12">
        <f>($C49/INDEX('Nutrition Table'!$A$5:$AN$277,$B49+1,2))*(INDEX('Nutrition Table'!$A$5:$AN$277,$B49+1,'Nutrition Table'!S$4))</f>
        <v>0</v>
      </c>
      <c r="U49" s="40">
        <f>($C49/INDEX('Nutrition Table'!$A$5:$AN$277,$B49+1,2))*(INDEX('Nutrition Table'!$A$5:$AN$277,$B49+1,'Nutrition Table'!T$4))</f>
        <v>0</v>
      </c>
      <c r="V49" s="12">
        <f>($C49/INDEX('Nutrition Table'!$A$5:$AN$277,$B49+1,2))*(INDEX('Nutrition Table'!$A$5:$AN$277,$B49+1,'Nutrition Table'!U$4))</f>
        <v>0</v>
      </c>
      <c r="W49" s="12">
        <f>($C49/INDEX('Nutrition Table'!$A$5:$AN$277,$B49+1,2))*(INDEX('Nutrition Table'!$A$5:$AN$277,$B49+1,'Nutrition Table'!V$4))</f>
        <v>0</v>
      </c>
      <c r="X49" s="12">
        <f>($C49/INDEX('Nutrition Table'!$A$5:$AN$277,$B49+1,2))*(INDEX('Nutrition Table'!$A$5:$AN$277,$B49+1,'Nutrition Table'!W$4))</f>
        <v>0</v>
      </c>
      <c r="Y49" s="12">
        <f>($C49/INDEX('Nutrition Table'!$A$5:$AN$277,$B49+1,2))*(INDEX('Nutrition Table'!$A$5:$AN$277,$B49+1,'Nutrition Table'!X$4))</f>
        <v>0</v>
      </c>
      <c r="Z49" s="12">
        <f>($C49/INDEX('Nutrition Table'!$A$5:$AN$277,$B49+1,2))*(INDEX('Nutrition Table'!$A$5:$AN$277,$B49+1,'Nutrition Table'!Y$4))</f>
        <v>0</v>
      </c>
      <c r="AA49" s="12">
        <f>($C49/INDEX('Nutrition Table'!$A$5:$AN$277,$B49+1,2))*(INDEX('Nutrition Table'!$A$5:$AN$277,$B49+1,'Nutrition Table'!Z$4))</f>
        <v>0</v>
      </c>
      <c r="AB49" s="12">
        <f>($C49/INDEX('Nutrition Table'!$A$5:$AN$277,$B49+1,2))*(INDEX('Nutrition Table'!$A$5:$AN$277,$B49+1,'Nutrition Table'!AA$4))</f>
        <v>0</v>
      </c>
      <c r="AC49" s="12">
        <f>($C49/INDEX('Nutrition Table'!$A$5:$AN$277,$B49+1,2))*(INDEX('Nutrition Table'!$A$5:$AN$277,$B49+1,'Nutrition Table'!AB$4))</f>
        <v>0</v>
      </c>
      <c r="AD49" s="12">
        <f>($C49/INDEX('Nutrition Table'!$A$5:$AN$277,$B49+1,2))*(INDEX('Nutrition Table'!$A$5:$AN$277,$B49+1,'Nutrition Table'!AC$4))</f>
        <v>0</v>
      </c>
      <c r="AE49" s="40">
        <f>($C49/INDEX('Nutrition Table'!$A$5:$AN$277,$B49+1,2))*(INDEX('Nutrition Table'!$A$5:$AN$277,$B49+1,'Nutrition Table'!AD$4))</f>
        <v>0</v>
      </c>
      <c r="AF49" s="12">
        <f>($C49/INDEX('Nutrition Table'!$A$5:$AN$277,$B49+1,2))*(INDEX('Nutrition Table'!$A$5:$AN$277,$B49+1,'Nutrition Table'!AE$4))</f>
        <v>0</v>
      </c>
      <c r="AG49" s="12">
        <f>($C49/INDEX('Nutrition Table'!$A$5:$AN$277,$B49+1,2))*(INDEX('Nutrition Table'!$A$5:$AN$277,$B49+1,'Nutrition Table'!AF$4))</f>
        <v>0</v>
      </c>
      <c r="AH49" s="40">
        <f>($C49/INDEX('Nutrition Table'!$A$5:$AN$277,$B49+1,2))*(INDEX('Nutrition Table'!$A$5:$AN$277,$B49+1,'Nutrition Table'!AG$4))</f>
        <v>0</v>
      </c>
      <c r="AI49" s="12">
        <f>($C49/INDEX('Nutrition Table'!$A$5:$AN$277,$B49+1,2))*(INDEX('Nutrition Table'!$A$5:$AN$277,$B49+1,'Nutrition Table'!AH$4))</f>
        <v>0</v>
      </c>
      <c r="AJ49" s="12">
        <f>($C49/INDEX('Nutrition Table'!$A$5:$AN$277,$B49+1,2))*(INDEX('Nutrition Table'!$A$5:$AN$277,$B49+1,'Nutrition Table'!AI$4))</f>
        <v>0</v>
      </c>
      <c r="AK49" s="40">
        <f>($C49/INDEX('Nutrition Table'!$A$5:$AN$277,$B49+1,2))*(INDEX('Nutrition Table'!$A$5:$AN$277,$B49+1,'Nutrition Table'!AJ$4))</f>
        <v>0</v>
      </c>
      <c r="AL49" s="12">
        <f>($C49/INDEX('Nutrition Table'!$A$5:$AN$277,$B49+1,2))*(INDEX('Nutrition Table'!$A$5:$AN$277,$B49+1,'Nutrition Table'!AK$4))</f>
        <v>0</v>
      </c>
      <c r="AM49" s="12" t="str">
        <f>INDEX('Nutrition Table'!$A$5:$AN$277,$B49+1,'Nutrition Table'!AL$4)</f>
        <v>-</v>
      </c>
      <c r="AN49" s="40" t="str">
        <f>IF(AM49="-","-",AM49*G49/100)</f>
        <v>-</v>
      </c>
      <c r="AO49" s="131">
        <f>INDEX('Nutrition Table'!$A$5:$AN$277,$B49+1,'Nutrition Table'!AM$4)</f>
        <v>0</v>
      </c>
      <c r="AP49" s="12" t="str">
        <f>INDEX('Nutrition Table'!$A$5:$AN$277,$B49+1,'Nutrition Table'!AN$4)</f>
        <v xml:space="preserve"> --------------- </v>
      </c>
      <c r="AQ49" s="445">
        <f>($C49/INDEX('Nutrition Table'!$A$5:$AO$277,$B49+1,2))*(INDEX('Nutrition Table'!$A$5:$AO$277,$B49+1,'Nutrition Table'!AO$4))</f>
        <v>0</v>
      </c>
    </row>
    <row r="50" spans="1:43" ht="16.05" customHeight="1" x14ac:dyDescent="0.25">
      <c r="A50" s="301"/>
      <c r="B50" s="502">
        <v>1</v>
      </c>
      <c r="C50" s="485">
        <v>0</v>
      </c>
      <c r="D50" s="25" t="str">
        <f>INDEX('Nutrition Table'!$A$5:$AN$277,$B50+1,'Nutrition Table'!C$4)</f>
        <v>-</v>
      </c>
      <c r="E50" s="12">
        <f>($C50/INDEX('Nutrition Table'!$A$5:$AN$277,$B50+1,2))*(INDEX('Nutrition Table'!$A$5:$AN$277,$B50+1,'Nutrition Table'!D$4))</f>
        <v>0</v>
      </c>
      <c r="F50" s="12">
        <f>($C50/INDEX('Nutrition Table'!$A$5:$AN$277,$B50+1,2))*(INDEX('Nutrition Table'!$A$5:$AN$277,$B50+1,'Nutrition Table'!E$4))</f>
        <v>0</v>
      </c>
      <c r="G50" s="12">
        <f>($C50/INDEX('Nutrition Table'!$A$5:$AN$277,$B50+1,2))*(INDEX('Nutrition Table'!$A$5:$AN$277,$B50+1,'Nutrition Table'!F$4))</f>
        <v>0</v>
      </c>
      <c r="H50" s="16">
        <f>($C50/INDEX('Nutrition Table'!$A$5:$AN$277,$B50+1,2))*(INDEX('Nutrition Table'!$A$5:$AN$277,$B50+1,'Nutrition Table'!G$4))</f>
        <v>0</v>
      </c>
      <c r="I50" s="45">
        <f>($C50/INDEX('Nutrition Table'!$A$5:$AN$277,$B50+1,2))*(INDEX('Nutrition Table'!$A$5:$AN$277,$B50+1,'Nutrition Table'!H$4))</f>
        <v>0</v>
      </c>
      <c r="J50" s="12">
        <f>($C50/INDEX('Nutrition Table'!$A$5:$AN$277,$B50+1,2))*(INDEX('Nutrition Table'!$A$5:$AN$277,$B50+1,'Nutrition Table'!I$4))</f>
        <v>0</v>
      </c>
      <c r="K50" s="12">
        <f>($C50/INDEX('Nutrition Table'!$A$5:$AN$277,$B50+1,2))*(INDEX('Nutrition Table'!$A$5:$AN$277,$B50+1,'Nutrition Table'!J$4))</f>
        <v>0</v>
      </c>
      <c r="L50" s="12">
        <f>($C50/INDEX('Nutrition Table'!$A$5:$AN$277,$B50+1,2))*(INDEX('Nutrition Table'!$A$5:$AN$277,$B50+1,'Nutrition Table'!K$4))</f>
        <v>0</v>
      </c>
      <c r="M50" s="12">
        <f>($C50/INDEX('Nutrition Table'!$A$5:$AN$277,$B50+1,2))*(INDEX('Nutrition Table'!$A$5:$AN$277,$B50+1,'Nutrition Table'!L$4))</f>
        <v>0</v>
      </c>
      <c r="N50" s="12">
        <f>($C50/INDEX('Nutrition Table'!$A$5:$AN$277,$B50+1,2))*(INDEX('Nutrition Table'!$A$5:$AN$277,$B50+1,'Nutrition Table'!M$4))</f>
        <v>0</v>
      </c>
      <c r="O50" s="12">
        <f>($C50/INDEX('Nutrition Table'!$A$5:$AN$277,$B50+1,2))*(INDEX('Nutrition Table'!$A$5:$AN$277,$B50+1,'Nutrition Table'!N$4))</f>
        <v>0</v>
      </c>
      <c r="P50" s="12">
        <f>($C50/INDEX('Nutrition Table'!$A$5:$AN$277,$B50+1,2))*(INDEX('Nutrition Table'!$A$5:$AN$277,$B50+1,'Nutrition Table'!O$4))</f>
        <v>0</v>
      </c>
      <c r="Q50" s="12">
        <f>($C50/INDEX('Nutrition Table'!$A$5:$AN$277,$B50+1,2))*(INDEX('Nutrition Table'!$A$5:$AN$277,$B50+1,'Nutrition Table'!P$4))</f>
        <v>0</v>
      </c>
      <c r="R50" s="12">
        <f>($C50/INDEX('Nutrition Table'!$A$5:$AN$277,$B50+1,2))*(INDEX('Nutrition Table'!$A$5:$AN$277,$B50+1,'Nutrition Table'!Q$4))</f>
        <v>0</v>
      </c>
      <c r="S50" s="12">
        <f>($C50/INDEX('Nutrition Table'!$A$5:$AN$277,$B50+1,2))*(INDEX('Nutrition Table'!$A$5:$AN$277,$B50+1,'Nutrition Table'!R$4))</f>
        <v>0</v>
      </c>
      <c r="T50" s="12">
        <f>($C50/INDEX('Nutrition Table'!$A$5:$AN$277,$B50+1,2))*(INDEX('Nutrition Table'!$A$5:$AN$277,$B50+1,'Nutrition Table'!S$4))</f>
        <v>0</v>
      </c>
      <c r="U50" s="40">
        <f>($C50/INDEX('Nutrition Table'!$A$5:$AN$277,$B50+1,2))*(INDEX('Nutrition Table'!$A$5:$AN$277,$B50+1,'Nutrition Table'!T$4))</f>
        <v>0</v>
      </c>
      <c r="V50" s="12">
        <f>($C50/INDEX('Nutrition Table'!$A$5:$AN$277,$B50+1,2))*(INDEX('Nutrition Table'!$A$5:$AN$277,$B50+1,'Nutrition Table'!U$4))</f>
        <v>0</v>
      </c>
      <c r="W50" s="12">
        <f>($C50/INDEX('Nutrition Table'!$A$5:$AN$277,$B50+1,2))*(INDEX('Nutrition Table'!$A$5:$AN$277,$B50+1,'Nutrition Table'!V$4))</f>
        <v>0</v>
      </c>
      <c r="X50" s="12">
        <f>($C50/INDEX('Nutrition Table'!$A$5:$AN$277,$B50+1,2))*(INDEX('Nutrition Table'!$A$5:$AN$277,$B50+1,'Nutrition Table'!W$4))</f>
        <v>0</v>
      </c>
      <c r="Y50" s="12">
        <f>($C50/INDEX('Nutrition Table'!$A$5:$AN$277,$B50+1,2))*(INDEX('Nutrition Table'!$A$5:$AN$277,$B50+1,'Nutrition Table'!X$4))</f>
        <v>0</v>
      </c>
      <c r="Z50" s="12">
        <f>($C50/INDEX('Nutrition Table'!$A$5:$AN$277,$B50+1,2))*(INDEX('Nutrition Table'!$A$5:$AN$277,$B50+1,'Nutrition Table'!Y$4))</f>
        <v>0</v>
      </c>
      <c r="AA50" s="12">
        <f>($C50/INDEX('Nutrition Table'!$A$5:$AN$277,$B50+1,2))*(INDEX('Nutrition Table'!$A$5:$AN$277,$B50+1,'Nutrition Table'!Z$4))</f>
        <v>0</v>
      </c>
      <c r="AB50" s="12">
        <f>($C50/INDEX('Nutrition Table'!$A$5:$AN$277,$B50+1,2))*(INDEX('Nutrition Table'!$A$5:$AN$277,$B50+1,'Nutrition Table'!AA$4))</f>
        <v>0</v>
      </c>
      <c r="AC50" s="12">
        <f>($C50/INDEX('Nutrition Table'!$A$5:$AN$277,$B50+1,2))*(INDEX('Nutrition Table'!$A$5:$AN$277,$B50+1,'Nutrition Table'!AB$4))</f>
        <v>0</v>
      </c>
      <c r="AD50" s="12">
        <f>($C50/INDEX('Nutrition Table'!$A$5:$AN$277,$B50+1,2))*(INDEX('Nutrition Table'!$A$5:$AN$277,$B50+1,'Nutrition Table'!AC$4))</f>
        <v>0</v>
      </c>
      <c r="AE50" s="40">
        <f>($C50/INDEX('Nutrition Table'!$A$5:$AN$277,$B50+1,2))*(INDEX('Nutrition Table'!$A$5:$AN$277,$B50+1,'Nutrition Table'!AD$4))</f>
        <v>0</v>
      </c>
      <c r="AF50" s="12">
        <f>($C50/INDEX('Nutrition Table'!$A$5:$AN$277,$B50+1,2))*(INDEX('Nutrition Table'!$A$5:$AN$277,$B50+1,'Nutrition Table'!AE$4))</f>
        <v>0</v>
      </c>
      <c r="AG50" s="12">
        <f>($C50/INDEX('Nutrition Table'!$A$5:$AN$277,$B50+1,2))*(INDEX('Nutrition Table'!$A$5:$AN$277,$B50+1,'Nutrition Table'!AF$4))</f>
        <v>0</v>
      </c>
      <c r="AH50" s="40">
        <f>($C50/INDEX('Nutrition Table'!$A$5:$AN$277,$B50+1,2))*(INDEX('Nutrition Table'!$A$5:$AN$277,$B50+1,'Nutrition Table'!AG$4))</f>
        <v>0</v>
      </c>
      <c r="AI50" s="12">
        <f>($C50/INDEX('Nutrition Table'!$A$5:$AN$277,$B50+1,2))*(INDEX('Nutrition Table'!$A$5:$AN$277,$B50+1,'Nutrition Table'!AH$4))</f>
        <v>0</v>
      </c>
      <c r="AJ50" s="12">
        <f>($C50/INDEX('Nutrition Table'!$A$5:$AN$277,$B50+1,2))*(INDEX('Nutrition Table'!$A$5:$AN$277,$B50+1,'Nutrition Table'!AI$4))</f>
        <v>0</v>
      </c>
      <c r="AK50" s="40">
        <f>($C50/INDEX('Nutrition Table'!$A$5:$AN$277,$B50+1,2))*(INDEX('Nutrition Table'!$A$5:$AN$277,$B50+1,'Nutrition Table'!AJ$4))</f>
        <v>0</v>
      </c>
      <c r="AL50" s="12">
        <f>($C50/INDEX('Nutrition Table'!$A$5:$AN$277,$B50+1,2))*(INDEX('Nutrition Table'!$A$5:$AN$277,$B50+1,'Nutrition Table'!AK$4))</f>
        <v>0</v>
      </c>
      <c r="AM50" s="12" t="str">
        <f>INDEX('Nutrition Table'!$A$5:$AN$277,$B50+1,'Nutrition Table'!AL$4)</f>
        <v>-</v>
      </c>
      <c r="AN50" s="40" t="str">
        <f>IF(AM50="-","-",AM50*G50/100)</f>
        <v>-</v>
      </c>
      <c r="AO50" s="131">
        <f>INDEX('Nutrition Table'!$A$5:$AN$277,$B50+1,'Nutrition Table'!AM$4)</f>
        <v>0</v>
      </c>
      <c r="AP50" s="12" t="str">
        <f>INDEX('Nutrition Table'!$A$5:$AN$277,$B50+1,'Nutrition Table'!AN$4)</f>
        <v xml:space="preserve"> --------------- </v>
      </c>
      <c r="AQ50" s="445">
        <f>($C50/INDEX('Nutrition Table'!$A$5:$AO$277,$B50+1,2))*(INDEX('Nutrition Table'!$A$5:$AO$277,$B50+1,'Nutrition Table'!AO$4))</f>
        <v>0</v>
      </c>
    </row>
    <row r="51" spans="1:43" ht="16.05" customHeight="1" x14ac:dyDescent="0.25">
      <c r="A51" s="301"/>
      <c r="B51" s="35" t="s">
        <v>208</v>
      </c>
      <c r="C51" s="489">
        <f>SUM(C41:C50)</f>
        <v>750</v>
      </c>
      <c r="D51" s="490" t="s">
        <v>200</v>
      </c>
      <c r="E51" s="13">
        <f>SUM(E41:E50)</f>
        <v>738</v>
      </c>
      <c r="F51" s="13">
        <f t="shared" ref="F51:AL51" si="10">SUM(F41:F50)</f>
        <v>49.82</v>
      </c>
      <c r="G51" s="13">
        <f t="shared" si="10"/>
        <v>96.490000000000009</v>
      </c>
      <c r="H51" s="17">
        <f t="shared" si="10"/>
        <v>16.754999999999999</v>
      </c>
      <c r="I51" s="92">
        <f t="shared" si="10"/>
        <v>481.5</v>
      </c>
      <c r="J51" s="93">
        <f t="shared" si="10"/>
        <v>207</v>
      </c>
      <c r="K51" s="93">
        <f t="shared" si="10"/>
        <v>147</v>
      </c>
      <c r="L51" s="93">
        <f t="shared" si="10"/>
        <v>10719.5</v>
      </c>
      <c r="M51" s="93">
        <f t="shared" si="10"/>
        <v>632</v>
      </c>
      <c r="N51" s="93">
        <f t="shared" si="10"/>
        <v>551.5</v>
      </c>
      <c r="O51" s="93">
        <f t="shared" si="10"/>
        <v>26</v>
      </c>
      <c r="P51" s="93">
        <f t="shared" si="10"/>
        <v>1.7549999999999999</v>
      </c>
      <c r="Q51" s="93">
        <f t="shared" si="10"/>
        <v>10300</v>
      </c>
      <c r="R51" s="93">
        <f t="shared" si="10"/>
        <v>0</v>
      </c>
      <c r="S51" s="93">
        <f t="shared" si="10"/>
        <v>1780</v>
      </c>
      <c r="T51" s="93">
        <f t="shared" si="10"/>
        <v>2.1999999999999997</v>
      </c>
      <c r="U51" s="106">
        <f t="shared" si="10"/>
        <v>15800</v>
      </c>
      <c r="V51" s="93">
        <f t="shared" si="10"/>
        <v>146000</v>
      </c>
      <c r="W51" s="93">
        <f t="shared" si="10"/>
        <v>705.5</v>
      </c>
      <c r="X51" s="93">
        <f t="shared" si="10"/>
        <v>6335</v>
      </c>
      <c r="Y51" s="93">
        <f t="shared" si="10"/>
        <v>121500</v>
      </c>
      <c r="Z51" s="93">
        <f t="shared" si="10"/>
        <v>965.5</v>
      </c>
      <c r="AA51" s="93">
        <f t="shared" si="10"/>
        <v>524500</v>
      </c>
      <c r="AB51" s="93">
        <f t="shared" si="10"/>
        <v>710500</v>
      </c>
      <c r="AC51" s="93">
        <f t="shared" si="10"/>
        <v>163.05000000000004</v>
      </c>
      <c r="AD51" s="93">
        <f t="shared" si="10"/>
        <v>954000</v>
      </c>
      <c r="AE51" s="106">
        <f t="shared" si="10"/>
        <v>2450</v>
      </c>
      <c r="AF51" s="93">
        <f t="shared" si="10"/>
        <v>584.43000000000006</v>
      </c>
      <c r="AG51" s="93">
        <f t="shared" si="10"/>
        <v>7.7</v>
      </c>
      <c r="AH51" s="106">
        <f t="shared" si="10"/>
        <v>63</v>
      </c>
      <c r="AI51" s="93">
        <f t="shared" si="10"/>
        <v>2.8880000000000003</v>
      </c>
      <c r="AJ51" s="93">
        <f t="shared" si="10"/>
        <v>9.2490000000000006</v>
      </c>
      <c r="AK51" s="106">
        <f t="shared" si="10"/>
        <v>3.1785000000000001</v>
      </c>
      <c r="AL51" s="93">
        <f t="shared" si="10"/>
        <v>16.93</v>
      </c>
      <c r="AM51" s="93">
        <f>100*AN51/(IF(AM41="-",0,G41)+IF(AM42="-",0,G42)+IF(AM43="-",0,G43)+IF(AM44="-",0,G44)+IF(AM45="-",0,G45)+IF(AM46="-",0,G46)+IF(AM47="-",0,G47)+IF(AM48="-",0,G48)+IF(AM49="-",0,G49)+IF(AM50="-",0,G50)+0.0001)</f>
        <v>41.377094644942837</v>
      </c>
      <c r="AN51" s="106">
        <f>SUM(AN41:AN50)</f>
        <v>39.924799999999998</v>
      </c>
      <c r="AO51" s="136"/>
      <c r="AP51" s="93"/>
      <c r="AQ51" s="446">
        <f>SUM(AQ41:AQ50)</f>
        <v>0</v>
      </c>
    </row>
    <row r="52" spans="1:43" ht="16.05" customHeight="1" x14ac:dyDescent="0.25">
      <c r="A52" s="301"/>
      <c r="B52" s="35" t="s">
        <v>209</v>
      </c>
      <c r="C52" s="491">
        <f>E51*100/C51</f>
        <v>98.4</v>
      </c>
      <c r="D52" s="490" t="s">
        <v>895</v>
      </c>
      <c r="E52" s="2"/>
      <c r="F52" s="3">
        <f>IF((F51+G51+H51)&gt;0,F51*4/(F51*4+G51*4+H51*9),0)</f>
        <v>0.27074799432092223</v>
      </c>
      <c r="G52" s="3">
        <f>IF((F51+G51+H51)&gt;0,G51*4/(F51*4+G51*4+H51*9),0)</f>
        <v>0.52437723749549958</v>
      </c>
      <c r="H52" s="5">
        <f>IF((F51+G51+H51)&gt;0,H51*9/(F51*4+G51*4+H51*9),0)</f>
        <v>0.20487476818357822</v>
      </c>
      <c r="I52" s="95"/>
      <c r="J52" s="82"/>
      <c r="K52" s="82"/>
      <c r="L52" s="82"/>
      <c r="M52" s="82"/>
      <c r="N52" s="82"/>
      <c r="O52" s="82"/>
      <c r="P52" s="82"/>
      <c r="Q52" s="82"/>
      <c r="R52" s="82"/>
      <c r="S52" s="82"/>
      <c r="T52" s="82"/>
      <c r="U52" s="94"/>
      <c r="V52" s="82"/>
      <c r="W52" s="82"/>
      <c r="X52" s="82"/>
      <c r="Y52" s="82"/>
      <c r="Z52" s="82"/>
      <c r="AA52" s="82"/>
      <c r="AB52" s="82"/>
      <c r="AC52" s="82"/>
      <c r="AD52" s="82"/>
      <c r="AE52" s="94"/>
      <c r="AF52" s="82"/>
      <c r="AG52" s="82"/>
      <c r="AH52" s="94"/>
      <c r="AI52" s="303">
        <f>IF((AI51+AJ51+AK51)&gt;0,AI51/(AI51+AJ51+AK51),0)</f>
        <v>0.18856713786686691</v>
      </c>
      <c r="AJ52" s="303">
        <f>IF((AI51+AJ51+AK51)&gt;0,AJ51/(AI51+AJ51+AK51),0)</f>
        <v>0.60389801181809277</v>
      </c>
      <c r="AK52" s="129">
        <f>IF((AI51+AJ51+AK51)&gt;0,AK51/(AI51+AJ51+AK51),0)</f>
        <v>0.20753485031504032</v>
      </c>
      <c r="AL52" s="303">
        <f>IF(G51&gt;0,AL51/G51,0)</f>
        <v>0.17545859674577674</v>
      </c>
      <c r="AM52" s="82"/>
      <c r="AN52" s="94"/>
      <c r="AO52" s="132"/>
      <c r="AP52" s="82"/>
      <c r="AQ52" s="447"/>
    </row>
    <row r="53" spans="1:43" ht="16.05" customHeight="1" x14ac:dyDescent="0.25">
      <c r="A53" s="300"/>
      <c r="B53" s="503" t="s">
        <v>429</v>
      </c>
      <c r="C53" s="4"/>
      <c r="D53" s="41"/>
      <c r="E53" s="48">
        <f>IF($C$9=0,0,E51/$C$9)</f>
        <v>0.19626354630676152</v>
      </c>
      <c r="F53" s="49">
        <f>IF($E$10=0,0,F51/$E$10)</f>
        <v>0.17665492099372826</v>
      </c>
      <c r="G53" s="49">
        <f>IF($E$11=0,0,G51/$E$11)</f>
        <v>0.20528422312346256</v>
      </c>
      <c r="H53" s="50">
        <f>IF($E$12=0,0,H51/$E$12)</f>
        <v>0.20051193404693834</v>
      </c>
      <c r="I53" s="126">
        <f>IF(I$119=0,0,I51/I$119)</f>
        <v>0.10670833056312745</v>
      </c>
      <c r="J53" s="127">
        <f>IF(J$119=0,0,J51/J$119)</f>
        <v>0.1146865235024267</v>
      </c>
      <c r="K53" s="127">
        <f t="shared" ref="K53:AH53" si="11">IF(K$119=0,0,K51/K$119)</f>
        <v>7.5179125774165995E-2</v>
      </c>
      <c r="L53" s="127">
        <f t="shared" si="11"/>
        <v>0.44542832923342868</v>
      </c>
      <c r="M53" s="127">
        <f t="shared" si="11"/>
        <v>8.4036965627285423E-2</v>
      </c>
      <c r="N53" s="127">
        <f t="shared" si="11"/>
        <v>0.28204957730920099</v>
      </c>
      <c r="O53" s="127">
        <f t="shared" si="11"/>
        <v>4.3215211754537596E-2</v>
      </c>
      <c r="P53" s="127">
        <f t="shared" si="11"/>
        <v>0.48617113223854791</v>
      </c>
      <c r="Q53" s="127">
        <f t="shared" si="11"/>
        <v>7.6088321550724314E-2</v>
      </c>
      <c r="R53" s="127">
        <f t="shared" si="11"/>
        <v>0</v>
      </c>
      <c r="S53" s="127">
        <f t="shared" si="11"/>
        <v>7.8895463510848127E-2</v>
      </c>
      <c r="T53" s="127">
        <f t="shared" si="11"/>
        <v>1.2188905879484962E-2</v>
      </c>
      <c r="U53" s="128">
        <f t="shared" si="11"/>
        <v>1.9099310369837596E-2</v>
      </c>
      <c r="V53" s="127">
        <f t="shared" si="11"/>
        <v>9.7068014094807531E-2</v>
      </c>
      <c r="W53" s="127">
        <f t="shared" si="11"/>
        <v>0.52116806654403891</v>
      </c>
      <c r="X53" s="127">
        <f t="shared" si="11"/>
        <v>0.52647762781729945</v>
      </c>
      <c r="Y53" s="127">
        <f t="shared" si="11"/>
        <v>0.19233143692953547</v>
      </c>
      <c r="Z53" s="127">
        <f t="shared" si="11"/>
        <v>0.27909222039468934</v>
      </c>
      <c r="AA53" s="127">
        <f t="shared" si="11"/>
        <v>0.49816216626934001</v>
      </c>
      <c r="AB53" s="127">
        <f t="shared" si="11"/>
        <v>0.10050542701014391</v>
      </c>
      <c r="AC53" s="127">
        <f t="shared" si="11"/>
        <v>1.9709763011405195</v>
      </c>
      <c r="AD53" s="127">
        <f t="shared" si="11"/>
        <v>0.42284422578286018</v>
      </c>
      <c r="AE53" s="128">
        <f t="shared" si="11"/>
        <v>0.14808009622184212</v>
      </c>
      <c r="AF53" s="127">
        <f t="shared" si="11"/>
        <v>0.10501565989897883</v>
      </c>
      <c r="AG53" s="127">
        <f t="shared" si="11"/>
        <v>0.13471948603641276</v>
      </c>
      <c r="AH53" s="128">
        <f t="shared" si="11"/>
        <v>0.20942756465660528</v>
      </c>
      <c r="AI53" s="127"/>
      <c r="AJ53" s="127"/>
      <c r="AK53" s="128"/>
      <c r="AL53" s="127"/>
      <c r="AM53" s="127"/>
      <c r="AN53" s="128"/>
      <c r="AO53" s="137"/>
      <c r="AP53" s="127"/>
      <c r="AQ53" s="448"/>
    </row>
    <row r="54" spans="1:43" ht="16.05" customHeight="1" x14ac:dyDescent="0.25">
      <c r="A54" s="302" t="s">
        <v>937</v>
      </c>
      <c r="B54" s="501">
        <v>5</v>
      </c>
      <c r="C54" s="484">
        <v>100</v>
      </c>
      <c r="D54" s="38" t="str">
        <f>INDEX('Nutrition Table'!$A$5:$AN$277,$B54+1,'Nutrition Table'!C$4)</f>
        <v>gr</v>
      </c>
      <c r="E54" s="39">
        <f>($C54/INDEX('Nutrition Table'!$A$5:$AN$277,$B54+1,2))*(INDEX('Nutrition Table'!$A$5:$AN$277,$B54+1,'Nutrition Table'!D$4))</f>
        <v>46</v>
      </c>
      <c r="F54" s="12">
        <f>($C54/INDEX('Nutrition Table'!$A$5:$AN$277,$B54+1,2))*(INDEX('Nutrition Table'!$A$5:$AN$277,$B54+1,'Nutrition Table'!E$4))</f>
        <v>0.1</v>
      </c>
      <c r="G54" s="12">
        <f>($C54/INDEX('Nutrition Table'!$A$5:$AN$277,$B54+1,2))*(INDEX('Nutrition Table'!$A$5:$AN$277,$B54+1,'Nutrition Table'!F$4))</f>
        <v>11.3</v>
      </c>
      <c r="H54" s="16">
        <f>($C54/INDEX('Nutrition Table'!$A$5:$AN$277,$B54+1,2))*(INDEX('Nutrition Table'!$A$5:$AN$277,$B54+1,'Nutrition Table'!G$4))</f>
        <v>0.13</v>
      </c>
      <c r="I54" s="45">
        <f>($C54/INDEX('Nutrition Table'!$A$5:$AN$277,$B54+1,2))*(INDEX('Nutrition Table'!$A$5:$AN$277,$B54+1,'Nutrition Table'!H$4))</f>
        <v>1</v>
      </c>
      <c r="J54" s="12">
        <f>($C54/INDEX('Nutrition Table'!$A$5:$AN$277,$B54+1,2))*(INDEX('Nutrition Table'!$A$5:$AN$277,$B54+1,'Nutrition Table'!I$4))</f>
        <v>21</v>
      </c>
      <c r="K54" s="12">
        <f>($C54/INDEX('Nutrition Table'!$A$5:$AN$277,$B54+1,2))*(INDEX('Nutrition Table'!$A$5:$AN$277,$B54+1,'Nutrition Table'!J$4))</f>
        <v>17</v>
      </c>
      <c r="L54" s="12">
        <f>($C54/INDEX('Nutrition Table'!$A$5:$AN$277,$B54+1,2))*(INDEX('Nutrition Table'!$A$5:$AN$277,$B54+1,'Nutrition Table'!K$4))</f>
        <v>73</v>
      </c>
      <c r="M54" s="12">
        <f>($C54/INDEX('Nutrition Table'!$A$5:$AN$277,$B54+1,2))*(INDEX('Nutrition Table'!$A$5:$AN$277,$B54+1,'Nutrition Table'!L$4))</f>
        <v>49</v>
      </c>
      <c r="N54" s="12">
        <f>($C54/INDEX('Nutrition Table'!$A$5:$AN$277,$B54+1,2))*(INDEX('Nutrition Table'!$A$5:$AN$277,$B54+1,'Nutrition Table'!M$4))</f>
        <v>18</v>
      </c>
      <c r="O54" s="12">
        <f>($C54/INDEX('Nutrition Table'!$A$5:$AN$277,$B54+1,2))*(INDEX('Nutrition Table'!$A$5:$AN$277,$B54+1,'Nutrition Table'!N$4))</f>
        <v>0</v>
      </c>
      <c r="P54" s="12">
        <f>($C54/INDEX('Nutrition Table'!$A$5:$AN$277,$B54+1,2))*(INDEX('Nutrition Table'!$A$5:$AN$277,$B54+1,'Nutrition Table'!O$4))</f>
        <v>0</v>
      </c>
      <c r="Q54" s="12">
        <f>($C54/INDEX('Nutrition Table'!$A$5:$AN$277,$B54+1,2))*(INDEX('Nutrition Table'!$A$5:$AN$277,$B54+1,'Nutrition Table'!P$4))</f>
        <v>900</v>
      </c>
      <c r="R54" s="12">
        <f>($C54/INDEX('Nutrition Table'!$A$5:$AN$277,$B54+1,2))*(INDEX('Nutrition Table'!$A$5:$AN$277,$B54+1,'Nutrition Table'!Q$4))</f>
        <v>0</v>
      </c>
      <c r="S54" s="12">
        <f>($C54/INDEX('Nutrition Table'!$A$5:$AN$277,$B54+1,2))*(INDEX('Nutrition Table'!$A$5:$AN$277,$B54+1,'Nutrition Table'!R$4))</f>
        <v>10</v>
      </c>
      <c r="T54" s="12">
        <f>($C54/INDEX('Nutrition Table'!$A$5:$AN$277,$B54+1,2))*(INDEX('Nutrition Table'!$A$5:$AN$277,$B54+1,'Nutrition Table'!S$4))</f>
        <v>0</v>
      </c>
      <c r="U54" s="40">
        <f>($C54/INDEX('Nutrition Table'!$A$5:$AN$277,$B54+1,2))*(INDEX('Nutrition Table'!$A$5:$AN$277,$B54+1,'Nutrition Table'!T$4))</f>
        <v>1800</v>
      </c>
      <c r="V54" s="12">
        <f>($C54/INDEX('Nutrition Table'!$A$5:$AN$277,$B54+1,2))*(INDEX('Nutrition Table'!$A$5:$AN$277,$B54+1,'Nutrition Table'!U$4))</f>
        <v>8000</v>
      </c>
      <c r="W54" s="12">
        <f>($C54/INDEX('Nutrition Table'!$A$5:$AN$277,$B54+1,2))*(INDEX('Nutrition Table'!$A$5:$AN$277,$B54+1,'Nutrition Table'!V$4))</f>
        <v>12</v>
      </c>
      <c r="X54" s="12">
        <f>($C54/INDEX('Nutrition Table'!$A$5:$AN$277,$B54+1,2))*(INDEX('Nutrition Table'!$A$5:$AN$277,$B54+1,'Nutrition Table'!W$4))</f>
        <v>120</v>
      </c>
      <c r="Y54" s="12">
        <f>($C54/INDEX('Nutrition Table'!$A$5:$AN$277,$B54+1,2))*(INDEX('Nutrition Table'!$A$5:$AN$277,$B54+1,'Nutrition Table'!X$4))</f>
        <v>5000</v>
      </c>
      <c r="Z54" s="12">
        <f>($C54/INDEX('Nutrition Table'!$A$5:$AN$277,$B54+1,2))*(INDEX('Nutrition Table'!$A$5:$AN$277,$B54+1,'Nutrition Table'!Y$4))</f>
        <v>74</v>
      </c>
      <c r="AA54" s="12">
        <f>($C54/INDEX('Nutrition Table'!$A$5:$AN$277,$B54+1,2))*(INDEX('Nutrition Table'!$A$5:$AN$277,$B54+1,'Nutrition Table'!Z$4))</f>
        <v>7000</v>
      </c>
      <c r="AB54" s="12">
        <f>($C54/INDEX('Nutrition Table'!$A$5:$AN$277,$B54+1,2))*(INDEX('Nutrition Table'!$A$5:$AN$277,$B54+1,'Nutrition Table'!AA$4))</f>
        <v>101000</v>
      </c>
      <c r="AC54" s="12">
        <f>($C54/INDEX('Nutrition Table'!$A$5:$AN$277,$B54+1,2))*(INDEX('Nutrition Table'!$A$5:$AN$277,$B54+1,'Nutrition Table'!AB$4))</f>
        <v>0.1</v>
      </c>
      <c r="AD54" s="12">
        <f>($C54/INDEX('Nutrition Table'!$A$5:$AN$277,$B54+1,2))*(INDEX('Nutrition Table'!$A$5:$AN$277,$B54+1,'Nutrition Table'!AC$4))</f>
        <v>4000</v>
      </c>
      <c r="AE54" s="40">
        <f>($C54/INDEX('Nutrition Table'!$A$5:$AN$277,$B54+1,2))*(INDEX('Nutrition Table'!$A$5:$AN$277,$B54+1,'Nutrition Table'!AD$4))</f>
        <v>20</v>
      </c>
      <c r="AF54" s="12">
        <f>($C54/INDEX('Nutrition Table'!$A$5:$AN$277,$B54+1,2))*(INDEX('Nutrition Table'!$A$5:$AN$277,$B54+1,'Nutrition Table'!AE$4))</f>
        <v>88.24</v>
      </c>
      <c r="AG54" s="12">
        <f>($C54/INDEX('Nutrition Table'!$A$5:$AN$277,$B54+1,2))*(INDEX('Nutrition Table'!$A$5:$AN$277,$B54+1,'Nutrition Table'!AF$4))</f>
        <v>0.2</v>
      </c>
      <c r="AH54" s="40">
        <f>($C54/INDEX('Nutrition Table'!$A$5:$AN$277,$B54+1,2))*(INDEX('Nutrition Table'!$A$5:$AN$277,$B54+1,'Nutrition Table'!AG$4))</f>
        <v>0</v>
      </c>
      <c r="AI54" s="12">
        <f>($C54/INDEX('Nutrition Table'!$A$5:$AN$277,$B54+1,2))*(INDEX('Nutrition Table'!$A$5:$AN$277,$B54+1,'Nutrition Table'!AH$4))</f>
        <v>2.1999999999999999E-2</v>
      </c>
      <c r="AJ54" s="12">
        <f>($C54/INDEX('Nutrition Table'!$A$5:$AN$277,$B54+1,2))*(INDEX('Nutrition Table'!$A$5:$AN$277,$B54+1,'Nutrition Table'!AI$4))</f>
        <v>6.0000000000000001E-3</v>
      </c>
      <c r="AK54" s="40">
        <f>($C54/INDEX('Nutrition Table'!$A$5:$AN$277,$B54+1,2))*(INDEX('Nutrition Table'!$A$5:$AN$277,$B54+1,'Nutrition Table'!AJ$4))</f>
        <v>3.9E-2</v>
      </c>
      <c r="AL54" s="12">
        <f>($C54/INDEX('Nutrition Table'!$A$5:$AN$277,$B54+1,2))*(INDEX('Nutrition Table'!$A$5:$AN$277,$B54+1,'Nutrition Table'!AK$4))</f>
        <v>9.6199999999999992</v>
      </c>
      <c r="AM54" s="12">
        <f>INDEX('Nutrition Table'!$A$5:$AN$277,$B54+1,'Nutrition Table'!AL$4)</f>
        <v>42</v>
      </c>
      <c r="AN54" s="40">
        <f>IF(AM54="-","-",AM54*G54/100)</f>
        <v>4.7460000000000004</v>
      </c>
      <c r="AO54" s="131" t="str">
        <f>INDEX('Nutrition Table'!$A$5:$AN$277,$B54+1,'Nutrition Table'!AM$4)</f>
        <v>Contains lots of fructose</v>
      </c>
      <c r="AP54" s="12" t="str">
        <f>INDEX('Nutrition Table'!$A$5:$AN$277,$B54+1,'Nutrition Table'!AN$4)</f>
        <v>appelsap</v>
      </c>
      <c r="AQ54" s="445">
        <f>($C54/INDEX('Nutrition Table'!$A$5:$AO$277,$B54+1,2))*(INDEX('Nutrition Table'!$A$5:$AO$277,$B54+1,'Nutrition Table'!AO$4))</f>
        <v>0</v>
      </c>
    </row>
    <row r="55" spans="1:43" ht="16.05" customHeight="1" x14ac:dyDescent="0.25">
      <c r="A55" s="532" t="s">
        <v>938</v>
      </c>
      <c r="B55" s="502">
        <v>150</v>
      </c>
      <c r="C55" s="485">
        <v>300</v>
      </c>
      <c r="D55" s="25" t="str">
        <f>INDEX('Nutrition Table'!$A$5:$AN$277,$B55+1,'Nutrition Table'!C$4)</f>
        <v>gr</v>
      </c>
      <c r="E55" s="12">
        <f>($C55/INDEX('Nutrition Table'!$A$5:$AN$277,$B55+1,2))*(INDEX('Nutrition Table'!$A$5:$AN$277,$B55+1,'Nutrition Table'!D$4))</f>
        <v>102</v>
      </c>
      <c r="F55" s="12">
        <f>($C55/INDEX('Nutrition Table'!$A$5:$AN$277,$B55+1,2))*(INDEX('Nutrition Table'!$A$5:$AN$277,$B55+1,'Nutrition Table'!E$4))</f>
        <v>10.11</v>
      </c>
      <c r="G55" s="12">
        <f>($C55/INDEX('Nutrition Table'!$A$5:$AN$277,$B55+1,2))*(INDEX('Nutrition Table'!$A$5:$AN$277,$B55+1,'Nutrition Table'!F$4))</f>
        <v>14.879999999999999</v>
      </c>
      <c r="H55" s="16">
        <f>($C55/INDEX('Nutrition Table'!$A$5:$AN$277,$B55+1,2))*(INDEX('Nutrition Table'!$A$5:$AN$277,$B55+1,'Nutrition Table'!G$4))</f>
        <v>0.24</v>
      </c>
      <c r="I55" s="45">
        <f>($C55/INDEX('Nutrition Table'!$A$5:$AN$277,$B55+1,2))*(INDEX('Nutrition Table'!$A$5:$AN$277,$B55+1,'Nutrition Table'!H$4))</f>
        <v>45</v>
      </c>
      <c r="J55" s="12">
        <f>($C55/INDEX('Nutrition Table'!$A$5:$AN$277,$B55+1,2))*(INDEX('Nutrition Table'!$A$5:$AN$277,$B55+1,'Nutrition Table'!I$4))</f>
        <v>135</v>
      </c>
      <c r="K55" s="12">
        <f>($C55/INDEX('Nutrition Table'!$A$5:$AN$277,$B55+1,2))*(INDEX('Nutrition Table'!$A$5:$AN$277,$B55+1,'Nutrition Table'!J$4))</f>
        <v>546</v>
      </c>
      <c r="L55" s="12">
        <f>($C55/INDEX('Nutrition Table'!$A$5:$AN$277,$B55+1,2))*(INDEX('Nutrition Table'!$A$5:$AN$277,$B55+1,'Nutrition Table'!K$4))</f>
        <v>282</v>
      </c>
      <c r="M55" s="12">
        <f>($C55/INDEX('Nutrition Table'!$A$5:$AN$277,$B55+1,2))*(INDEX('Nutrition Table'!$A$5:$AN$277,$B55+1,'Nutrition Table'!L$4))</f>
        <v>1071</v>
      </c>
      <c r="N55" s="12">
        <f>($C55/INDEX('Nutrition Table'!$A$5:$AN$277,$B55+1,2))*(INDEX('Nutrition Table'!$A$5:$AN$277,$B55+1,'Nutrition Table'!M$4))</f>
        <v>111</v>
      </c>
      <c r="O55" s="12">
        <f>($C55/INDEX('Nutrition Table'!$A$5:$AN$277,$B55+1,2))*(INDEX('Nutrition Table'!$A$5:$AN$277,$B55+1,'Nutrition Table'!N$4))</f>
        <v>15</v>
      </c>
      <c r="P55" s="12">
        <f>($C55/INDEX('Nutrition Table'!$A$5:$AN$277,$B55+1,2))*(INDEX('Nutrition Table'!$A$5:$AN$277,$B55+1,'Nutrition Table'!O$4))</f>
        <v>1.5</v>
      </c>
      <c r="Q55" s="12">
        <f>($C55/INDEX('Nutrition Table'!$A$5:$AN$277,$B55+1,2))*(INDEX('Nutrition Table'!$A$5:$AN$277,$B55+1,'Nutrition Table'!P$4))</f>
        <v>0</v>
      </c>
      <c r="R55" s="12">
        <f>($C55/INDEX('Nutrition Table'!$A$5:$AN$277,$B55+1,2))*(INDEX('Nutrition Table'!$A$5:$AN$277,$B55+1,'Nutrition Table'!Q$4))</f>
        <v>0</v>
      </c>
      <c r="S55" s="12">
        <f>($C55/INDEX('Nutrition Table'!$A$5:$AN$277,$B55+1,2))*(INDEX('Nutrition Table'!$A$5:$AN$277,$B55+1,'Nutrition Table'!R$4))</f>
        <v>30</v>
      </c>
      <c r="T55" s="12">
        <f>($C55/INDEX('Nutrition Table'!$A$5:$AN$277,$B55+1,2))*(INDEX('Nutrition Table'!$A$5:$AN$277,$B55+1,'Nutrition Table'!S$4))</f>
        <v>0</v>
      </c>
      <c r="U55" s="40">
        <f>($C55/INDEX('Nutrition Table'!$A$5:$AN$277,$B55+1,2))*(INDEX('Nutrition Table'!$A$5:$AN$277,$B55+1,'Nutrition Table'!T$4))</f>
        <v>46800</v>
      </c>
      <c r="V55" s="12">
        <f>($C55/INDEX('Nutrition Table'!$A$5:$AN$277,$B55+1,2))*(INDEX('Nutrition Table'!$A$5:$AN$277,$B55+1,'Nutrition Table'!U$4))</f>
        <v>366000</v>
      </c>
      <c r="W55" s="12">
        <f>($C55/INDEX('Nutrition Table'!$A$5:$AN$277,$B55+1,2))*(INDEX('Nutrition Table'!$A$5:$AN$277,$B55+1,'Nutrition Table'!V$4))</f>
        <v>39</v>
      </c>
      <c r="X55" s="12">
        <f>($C55/INDEX('Nutrition Table'!$A$5:$AN$277,$B55+1,2))*(INDEX('Nutrition Table'!$A$5:$AN$277,$B55+1,'Nutrition Table'!W$4))</f>
        <v>90</v>
      </c>
      <c r="Y55" s="12">
        <f>($C55/INDEX('Nutrition Table'!$A$5:$AN$277,$B55+1,2))*(INDEX('Nutrition Table'!$A$5:$AN$277,$B55+1,'Nutrition Table'!X$4))</f>
        <v>33000</v>
      </c>
      <c r="Z55" s="12">
        <f>($C55/INDEX('Nutrition Table'!$A$5:$AN$277,$B55+1,2))*(INDEX('Nutrition Table'!$A$5:$AN$277,$B55+1,'Nutrition Table'!Y$4))</f>
        <v>9</v>
      </c>
      <c r="AA55" s="12">
        <f>($C55/INDEX('Nutrition Table'!$A$5:$AN$277,$B55+1,2))*(INDEX('Nutrition Table'!$A$5:$AN$277,$B55+1,'Nutrition Table'!Z$4))</f>
        <v>303000</v>
      </c>
      <c r="AB55" s="12">
        <f>($C55/INDEX('Nutrition Table'!$A$5:$AN$277,$B55+1,2))*(INDEX('Nutrition Table'!$A$5:$AN$277,$B55+1,'Nutrition Table'!AA$4))</f>
        <v>468000</v>
      </c>
      <c r="AC55" s="12">
        <f>($C55/INDEX('Nutrition Table'!$A$5:$AN$277,$B55+1,2))*(INDEX('Nutrition Table'!$A$5:$AN$277,$B55+1,'Nutrition Table'!AB$4))</f>
        <v>9.3000000000000007</v>
      </c>
      <c r="AD55" s="12">
        <f>($C55/INDEX('Nutrition Table'!$A$5:$AN$277,$B55+1,2))*(INDEX('Nutrition Table'!$A$5:$AN$277,$B55+1,'Nutrition Table'!AC$4))</f>
        <v>126000</v>
      </c>
      <c r="AE55" s="40">
        <f>($C55/INDEX('Nutrition Table'!$A$5:$AN$277,$B55+1,2))*(INDEX('Nutrition Table'!$A$5:$AN$277,$B55+1,'Nutrition Table'!AD$4))</f>
        <v>1260</v>
      </c>
      <c r="AF55" s="12">
        <f>($C55/INDEX('Nutrition Table'!$A$5:$AN$277,$B55+1,2))*(INDEX('Nutrition Table'!$A$5:$AN$277,$B55+1,'Nutrition Table'!AE$4))</f>
        <v>272.52</v>
      </c>
      <c r="AG55" s="12">
        <f>($C55/INDEX('Nutrition Table'!$A$5:$AN$277,$B55+1,2))*(INDEX('Nutrition Table'!$A$5:$AN$277,$B55+1,'Nutrition Table'!AF$4))</f>
        <v>0</v>
      </c>
      <c r="AH55" s="40">
        <f>($C55/INDEX('Nutrition Table'!$A$5:$AN$277,$B55+1,2))*(INDEX('Nutrition Table'!$A$5:$AN$277,$B55+1,'Nutrition Table'!AG$4))</f>
        <v>6</v>
      </c>
      <c r="AI55" s="12">
        <f>($C55/INDEX('Nutrition Table'!$A$5:$AN$277,$B55+1,2))*(INDEX('Nutrition Table'!$A$5:$AN$277,$B55+1,'Nutrition Table'!AH$4))</f>
        <v>0.153</v>
      </c>
      <c r="AJ55" s="12">
        <f>($C55/INDEX('Nutrition Table'!$A$5:$AN$277,$B55+1,2))*(INDEX('Nutrition Table'!$A$5:$AN$277,$B55+1,'Nutrition Table'!AI$4))</f>
        <v>6.3E-2</v>
      </c>
      <c r="AK55" s="40">
        <f>($C55/INDEX('Nutrition Table'!$A$5:$AN$277,$B55+1,2))*(INDEX('Nutrition Table'!$A$5:$AN$277,$B55+1,'Nutrition Table'!AJ$4))</f>
        <v>9.0000000000000011E-3</v>
      </c>
      <c r="AL55" s="12">
        <f>($C55/INDEX('Nutrition Table'!$A$5:$AN$277,$B55+1,2))*(INDEX('Nutrition Table'!$A$5:$AN$277,$B55+1,'Nutrition Table'!AK$4))</f>
        <v>15.27</v>
      </c>
      <c r="AM55" s="12">
        <f>INDEX('Nutrition Table'!$A$5:$AN$277,$B55+1,'Nutrition Table'!AL$4)</f>
        <v>33</v>
      </c>
      <c r="AN55" s="40">
        <f t="shared" ref="AN55:AN61" si="12">IF(AM55="-","-",AM55*G55/100)</f>
        <v>4.9103999999999992</v>
      </c>
      <c r="AO55" s="131">
        <f>INDEX('Nutrition Table'!$A$5:$AN$277,$B55+1,'Nutrition Table'!AM$4)</f>
        <v>0</v>
      </c>
      <c r="AP55" s="12" t="str">
        <f>INDEX('Nutrition Table'!$A$5:$AN$277,$B55+1,'Nutrition Table'!AN$4)</f>
        <v>melk, mager</v>
      </c>
      <c r="AQ55" s="445">
        <f>($C55/INDEX('Nutrition Table'!$A$5:$AO$277,$B55+1,2))*(INDEX('Nutrition Table'!$A$5:$AO$277,$B55+1,'Nutrition Table'!AO$4))</f>
        <v>0</v>
      </c>
    </row>
    <row r="56" spans="1:43" ht="16.05" customHeight="1" x14ac:dyDescent="0.25">
      <c r="A56" s="301"/>
      <c r="B56" s="502">
        <v>265</v>
      </c>
      <c r="C56" s="485">
        <v>30</v>
      </c>
      <c r="D56" s="25" t="str">
        <f>INDEX('Nutrition Table'!$A$5:$AN$277,$B56+1,'Nutrition Table'!C$4)</f>
        <v>gr</v>
      </c>
      <c r="E56" s="12">
        <f>($C56/INDEX('Nutrition Table'!$A$5:$AN$277,$B56+1,2))*(INDEX('Nutrition Table'!$A$5:$AN$277,$B56+1,'Nutrition Table'!D$4))</f>
        <v>122.1</v>
      </c>
      <c r="F56" s="12">
        <f>($C56/INDEX('Nutrition Table'!$A$5:$AN$277,$B56+1,2))*(INDEX('Nutrition Table'!$A$5:$AN$277,$B56+1,'Nutrition Table'!E$4))</f>
        <v>24</v>
      </c>
      <c r="G56" s="12">
        <f>($C56/INDEX('Nutrition Table'!$A$5:$AN$277,$B56+1,2))*(INDEX('Nutrition Table'!$A$5:$AN$277,$B56+1,'Nutrition Table'!F$4))</f>
        <v>1.7999999999999998</v>
      </c>
      <c r="H56" s="16">
        <f>($C56/INDEX('Nutrition Table'!$A$5:$AN$277,$B56+1,2))*(INDEX('Nutrition Table'!$A$5:$AN$277,$B56+1,'Nutrition Table'!G$4))</f>
        <v>2.1</v>
      </c>
      <c r="I56" s="45">
        <f>($C56/INDEX('Nutrition Table'!$A$5:$AN$277,$B56+1,2))*(INDEX('Nutrition Table'!$A$5:$AN$277,$B56+1,'Nutrition Table'!H$4))</f>
        <v>0</v>
      </c>
      <c r="J56" s="12">
        <f>($C56/INDEX('Nutrition Table'!$A$5:$AN$277,$B56+1,2))*(INDEX('Nutrition Table'!$A$5:$AN$277,$B56+1,'Nutrition Table'!I$4))</f>
        <v>0</v>
      </c>
      <c r="K56" s="12">
        <f>($C56/INDEX('Nutrition Table'!$A$5:$AN$277,$B56+1,2))*(INDEX('Nutrition Table'!$A$5:$AN$277,$B56+1,'Nutrition Table'!J$4))</f>
        <v>0</v>
      </c>
      <c r="L56" s="12">
        <f>($C56/INDEX('Nutrition Table'!$A$5:$AN$277,$B56+1,2))*(INDEX('Nutrition Table'!$A$5:$AN$277,$B56+1,'Nutrition Table'!K$4))</f>
        <v>0</v>
      </c>
      <c r="M56" s="12">
        <f>($C56/INDEX('Nutrition Table'!$A$5:$AN$277,$B56+1,2))*(INDEX('Nutrition Table'!$A$5:$AN$277,$B56+1,'Nutrition Table'!L$4))</f>
        <v>0</v>
      </c>
      <c r="N56" s="12">
        <f>($C56/INDEX('Nutrition Table'!$A$5:$AN$277,$B56+1,2))*(INDEX('Nutrition Table'!$A$5:$AN$277,$B56+1,'Nutrition Table'!M$4))</f>
        <v>0</v>
      </c>
      <c r="O56" s="12">
        <f>($C56/INDEX('Nutrition Table'!$A$5:$AN$277,$B56+1,2))*(INDEX('Nutrition Table'!$A$5:$AN$277,$B56+1,'Nutrition Table'!N$4))</f>
        <v>0</v>
      </c>
      <c r="P56" s="12">
        <f>($C56/INDEX('Nutrition Table'!$A$5:$AN$277,$B56+1,2))*(INDEX('Nutrition Table'!$A$5:$AN$277,$B56+1,'Nutrition Table'!O$4))</f>
        <v>0</v>
      </c>
      <c r="Q56" s="12">
        <f>($C56/INDEX('Nutrition Table'!$A$5:$AN$277,$B56+1,2))*(INDEX('Nutrition Table'!$A$5:$AN$277,$B56+1,'Nutrition Table'!P$4))</f>
        <v>0</v>
      </c>
      <c r="R56" s="12">
        <f>($C56/INDEX('Nutrition Table'!$A$5:$AN$277,$B56+1,2))*(INDEX('Nutrition Table'!$A$5:$AN$277,$B56+1,'Nutrition Table'!Q$4))</f>
        <v>0</v>
      </c>
      <c r="S56" s="12">
        <f>($C56/INDEX('Nutrition Table'!$A$5:$AN$277,$B56+1,2))*(INDEX('Nutrition Table'!$A$5:$AN$277,$B56+1,'Nutrition Table'!R$4))</f>
        <v>0</v>
      </c>
      <c r="T56" s="12">
        <f>($C56/INDEX('Nutrition Table'!$A$5:$AN$277,$B56+1,2))*(INDEX('Nutrition Table'!$A$5:$AN$277,$B56+1,'Nutrition Table'!S$4))</f>
        <v>0</v>
      </c>
      <c r="U56" s="40">
        <f>($C56/INDEX('Nutrition Table'!$A$5:$AN$277,$B56+1,2))*(INDEX('Nutrition Table'!$A$5:$AN$277,$B56+1,'Nutrition Table'!T$4))</f>
        <v>0</v>
      </c>
      <c r="V56" s="12">
        <f>($C56/INDEX('Nutrition Table'!$A$5:$AN$277,$B56+1,2))*(INDEX('Nutrition Table'!$A$5:$AN$277,$B56+1,'Nutrition Table'!U$4))</f>
        <v>135000</v>
      </c>
      <c r="W56" s="12">
        <f>($C56/INDEX('Nutrition Table'!$A$5:$AN$277,$B56+1,2))*(INDEX('Nutrition Table'!$A$5:$AN$277,$B56+1,'Nutrition Table'!V$4))</f>
        <v>0</v>
      </c>
      <c r="X56" s="12">
        <f>($C56/INDEX('Nutrition Table'!$A$5:$AN$277,$B56+1,2))*(INDEX('Nutrition Table'!$A$5:$AN$277,$B56+1,'Nutrition Table'!W$4))</f>
        <v>0</v>
      </c>
      <c r="Y56" s="12">
        <f>($C56/INDEX('Nutrition Table'!$A$5:$AN$277,$B56+1,2))*(INDEX('Nutrition Table'!$A$5:$AN$277,$B56+1,'Nutrition Table'!X$4))</f>
        <v>0</v>
      </c>
      <c r="Z56" s="12">
        <f>($C56/INDEX('Nutrition Table'!$A$5:$AN$277,$B56+1,2))*(INDEX('Nutrition Table'!$A$5:$AN$277,$B56+1,'Nutrition Table'!Y$4))</f>
        <v>0</v>
      </c>
      <c r="AA56" s="12">
        <f>($C56/INDEX('Nutrition Table'!$A$5:$AN$277,$B56+1,2))*(INDEX('Nutrition Table'!$A$5:$AN$277,$B56+1,'Nutrition Table'!Z$4))</f>
        <v>0</v>
      </c>
      <c r="AB56" s="12">
        <f>($C56/INDEX('Nutrition Table'!$A$5:$AN$277,$B56+1,2))*(INDEX('Nutrition Table'!$A$5:$AN$277,$B56+1,'Nutrition Table'!AA$4))</f>
        <v>0</v>
      </c>
      <c r="AC56" s="12">
        <f>($C56/INDEX('Nutrition Table'!$A$5:$AN$277,$B56+1,2))*(INDEX('Nutrition Table'!$A$5:$AN$277,$B56+1,'Nutrition Table'!AB$4))</f>
        <v>0</v>
      </c>
      <c r="AD56" s="12">
        <f>($C56/INDEX('Nutrition Table'!$A$5:$AN$277,$B56+1,2))*(INDEX('Nutrition Table'!$A$5:$AN$277,$B56+1,'Nutrition Table'!AC$4))</f>
        <v>0</v>
      </c>
      <c r="AE56" s="40">
        <f>($C56/INDEX('Nutrition Table'!$A$5:$AN$277,$B56+1,2))*(INDEX('Nutrition Table'!$A$5:$AN$277,$B56+1,'Nutrition Table'!AD$4))</f>
        <v>0</v>
      </c>
      <c r="AF56" s="12">
        <f>($C56/INDEX('Nutrition Table'!$A$5:$AN$277,$B56+1,2))*(INDEX('Nutrition Table'!$A$5:$AN$277,$B56+1,'Nutrition Table'!AE$4))</f>
        <v>0</v>
      </c>
      <c r="AG56" s="12">
        <f>($C56/INDEX('Nutrition Table'!$A$5:$AN$277,$B56+1,2))*(INDEX('Nutrition Table'!$A$5:$AN$277,$B56+1,'Nutrition Table'!AF$4))</f>
        <v>0</v>
      </c>
      <c r="AH56" s="40">
        <f>($C56/INDEX('Nutrition Table'!$A$5:$AN$277,$B56+1,2))*(INDEX('Nutrition Table'!$A$5:$AN$277,$B56+1,'Nutrition Table'!AG$4))</f>
        <v>0</v>
      </c>
      <c r="AI56" s="12">
        <f>($C56/INDEX('Nutrition Table'!$A$5:$AN$277,$B56+1,2))*(INDEX('Nutrition Table'!$A$5:$AN$277,$B56+1,'Nutrition Table'!AH$4))</f>
        <v>0.99224999999999997</v>
      </c>
      <c r="AJ56" s="12">
        <f>($C56/INDEX('Nutrition Table'!$A$5:$AN$277,$B56+1,2))*(INDEX('Nutrition Table'!$A$5:$AN$277,$B56+1,'Nutrition Table'!AI$4))</f>
        <v>0.70507500000000001</v>
      </c>
      <c r="AK56" s="40">
        <f>($C56/INDEX('Nutrition Table'!$A$5:$AN$277,$B56+1,2))*(INDEX('Nutrition Table'!$A$5:$AN$277,$B56+1,'Nutrition Table'!AJ$4))</f>
        <v>9.9224999999999994E-2</v>
      </c>
      <c r="AL56" s="12">
        <f>($C56/INDEX('Nutrition Table'!$A$5:$AN$277,$B56+1,2))*(INDEX('Nutrition Table'!$A$5:$AN$277,$B56+1,'Nutrition Table'!AK$4))</f>
        <v>1.7999999999999998</v>
      </c>
      <c r="AM56" s="12">
        <f>INDEX('Nutrition Table'!$A$5:$AN$277,$B56+1,'Nutrition Table'!AL$4)</f>
        <v>10</v>
      </c>
      <c r="AN56" s="40">
        <f t="shared" si="12"/>
        <v>0.18</v>
      </c>
      <c r="AO56" s="131" t="str">
        <f>INDEX('Nutrition Table'!$A$5:$AN$277,$B56+1,'Nutrition Table'!AM$4)</f>
        <v>Fast absorbing source of protein (2 hours)</v>
      </c>
      <c r="AP56" s="12" t="str">
        <f>INDEX('Nutrition Table'!$A$5:$AN$277,$B56+1,'Nutrition Table'!AN$4)</f>
        <v>wei, concentraat</v>
      </c>
      <c r="AQ56" s="445">
        <f>($C56/INDEX('Nutrition Table'!$A$5:$AO$277,$B56+1,2))*(INDEX('Nutrition Table'!$A$5:$AO$277,$B56+1,'Nutrition Table'!AO$4))</f>
        <v>0</v>
      </c>
    </row>
    <row r="57" spans="1:43" ht="16.05" customHeight="1" x14ac:dyDescent="0.25">
      <c r="A57" s="301"/>
      <c r="B57" s="502">
        <v>164</v>
      </c>
      <c r="C57" s="485">
        <v>30</v>
      </c>
      <c r="D57" s="25" t="str">
        <f>INDEX('Nutrition Table'!$A$5:$AN$277,$B57+1,'Nutrition Table'!C$4)</f>
        <v>gr</v>
      </c>
      <c r="E57" s="12">
        <f>($C57/INDEX('Nutrition Table'!$A$5:$AN$277,$B57+1,2))*(INDEX('Nutrition Table'!$A$5:$AN$277,$B57+1,'Nutrition Table'!D$4))</f>
        <v>116.39999999999999</v>
      </c>
      <c r="F57" s="12">
        <f>($C57/INDEX('Nutrition Table'!$A$5:$AN$277,$B57+1,2))*(INDEX('Nutrition Table'!$A$5:$AN$277,$B57+1,'Nutrition Table'!E$4))</f>
        <v>2.5499999999999998</v>
      </c>
      <c r="G57" s="12">
        <f>($C57/INDEX('Nutrition Table'!$A$5:$AN$277,$B57+1,2))*(INDEX('Nutrition Table'!$A$5:$AN$277,$B57+1,'Nutrition Table'!F$4))</f>
        <v>21.21</v>
      </c>
      <c r="H57" s="16">
        <f>($C57/INDEX('Nutrition Table'!$A$5:$AN$277,$B57+1,2))*(INDEX('Nutrition Table'!$A$5:$AN$277,$B57+1,'Nutrition Table'!G$4))</f>
        <v>2.37</v>
      </c>
      <c r="I57" s="45">
        <f>($C57/INDEX('Nutrition Table'!$A$5:$AN$277,$B57+1,2))*(INDEX('Nutrition Table'!$A$5:$AN$277,$B57+1,'Nutrition Table'!H$4))</f>
        <v>0</v>
      </c>
      <c r="J57" s="12">
        <f>($C57/INDEX('Nutrition Table'!$A$5:$AN$277,$B57+1,2))*(INDEX('Nutrition Table'!$A$5:$AN$277,$B57+1,'Nutrition Table'!I$4))</f>
        <v>207.6</v>
      </c>
      <c r="K57" s="12">
        <f>($C57/INDEX('Nutrition Table'!$A$5:$AN$277,$B57+1,2))*(INDEX('Nutrition Table'!$A$5:$AN$277,$B57+1,'Nutrition Table'!J$4))</f>
        <v>37.5</v>
      </c>
      <c r="L57" s="12">
        <f>($C57/INDEX('Nutrition Table'!$A$5:$AN$277,$B57+1,2))*(INDEX('Nutrition Table'!$A$5:$AN$277,$B57+1,'Nutrition Table'!K$4))</f>
        <v>442.2</v>
      </c>
      <c r="M57" s="12">
        <f>($C57/INDEX('Nutrition Table'!$A$5:$AN$277,$B57+1,2))*(INDEX('Nutrition Table'!$A$5:$AN$277,$B57+1,'Nutrition Table'!L$4))</f>
        <v>60.3</v>
      </c>
      <c r="N57" s="12">
        <f>($C57/INDEX('Nutrition Table'!$A$5:$AN$277,$B57+1,2))*(INDEX('Nutrition Table'!$A$5:$AN$277,$B57+1,'Nutrition Table'!M$4))</f>
        <v>37.5</v>
      </c>
      <c r="O57" s="12">
        <f>($C57/INDEX('Nutrition Table'!$A$5:$AN$277,$B57+1,2))*(INDEX('Nutrition Table'!$A$5:$AN$277,$B57+1,'Nutrition Table'!N$4))</f>
        <v>9.6</v>
      </c>
      <c r="P57" s="12">
        <f>($C57/INDEX('Nutrition Table'!$A$5:$AN$277,$B57+1,2))*(INDEX('Nutrition Table'!$A$5:$AN$277,$B57+1,'Nutrition Table'!O$4))</f>
        <v>0</v>
      </c>
      <c r="Q57" s="12">
        <f>($C57/INDEX('Nutrition Table'!$A$5:$AN$277,$B57+1,2))*(INDEX('Nutrition Table'!$A$5:$AN$277,$B57+1,'Nutrition Table'!P$4))</f>
        <v>0</v>
      </c>
      <c r="R57" s="12">
        <f>($C57/INDEX('Nutrition Table'!$A$5:$AN$277,$B57+1,2))*(INDEX('Nutrition Table'!$A$5:$AN$277,$B57+1,'Nutrition Table'!Q$4))</f>
        <v>0</v>
      </c>
      <c r="S57" s="12">
        <f>($C57/INDEX('Nutrition Table'!$A$5:$AN$277,$B57+1,2))*(INDEX('Nutrition Table'!$A$5:$AN$277,$B57+1,'Nutrition Table'!R$4))</f>
        <v>210</v>
      </c>
      <c r="T57" s="12">
        <f>($C57/INDEX('Nutrition Table'!$A$5:$AN$277,$B57+1,2))*(INDEX('Nutrition Table'!$A$5:$AN$277,$B57+1,'Nutrition Table'!S$4))</f>
        <v>0.89999999999999991</v>
      </c>
      <c r="U57" s="40">
        <f>($C57/INDEX('Nutrition Table'!$A$5:$AN$277,$B57+1,2))*(INDEX('Nutrition Table'!$A$5:$AN$277,$B57+1,'Nutrition Table'!T$4))</f>
        <v>0</v>
      </c>
      <c r="V57" s="12">
        <f>($C57/INDEX('Nutrition Table'!$A$5:$AN$277,$B57+1,2))*(INDEX('Nutrition Table'!$A$5:$AN$277,$B57+1,'Nutrition Table'!U$4))</f>
        <v>16500</v>
      </c>
      <c r="W57" s="12">
        <f>($C57/INDEX('Nutrition Table'!$A$5:$AN$277,$B57+1,2))*(INDEX('Nutrition Table'!$A$5:$AN$277,$B57+1,'Nutrition Table'!V$4))</f>
        <v>131.1</v>
      </c>
      <c r="X57" s="12">
        <f>($C57/INDEX('Nutrition Table'!$A$5:$AN$277,$B57+1,2))*(INDEX('Nutrition Table'!$A$5:$AN$277,$B57+1,'Nutrition Table'!W$4))</f>
        <v>1200</v>
      </c>
      <c r="Y57" s="12">
        <f>($C57/INDEX('Nutrition Table'!$A$5:$AN$277,$B57+1,2))*(INDEX('Nutrition Table'!$A$5:$AN$277,$B57+1,'Nutrition Table'!X$4))</f>
        <v>43200</v>
      </c>
      <c r="Z57" s="12">
        <f>($C57/INDEX('Nutrition Table'!$A$5:$AN$277,$B57+1,2))*(INDEX('Nutrition Table'!$A$5:$AN$277,$B57+1,'Nutrition Table'!Y$4))</f>
        <v>1205.7</v>
      </c>
      <c r="AA57" s="12">
        <f>($C57/INDEX('Nutrition Table'!$A$5:$AN$277,$B57+1,2))*(INDEX('Nutrition Table'!$A$5:$AN$277,$B57+1,'Nutrition Table'!Z$4))</f>
        <v>135600</v>
      </c>
      <c r="AB57" s="12">
        <f>($C57/INDEX('Nutrition Table'!$A$5:$AN$277,$B57+1,2))*(INDEX('Nutrition Table'!$A$5:$AN$277,$B57+1,'Nutrition Table'!AA$4))</f>
        <v>111300</v>
      </c>
      <c r="AC57" s="12">
        <f>($C57/INDEX('Nutrition Table'!$A$5:$AN$277,$B57+1,2))*(INDEX('Nutrition Table'!$A$5:$AN$277,$B57+1,'Nutrition Table'!AB$4))</f>
        <v>10.199999999999999</v>
      </c>
      <c r="AD57" s="12">
        <f>($C57/INDEX('Nutrition Table'!$A$5:$AN$277,$B57+1,2))*(INDEX('Nutrition Table'!$A$5:$AN$277,$B57+1,'Nutrition Table'!AC$4))</f>
        <v>9000</v>
      </c>
      <c r="AE57" s="40">
        <f>($C57/INDEX('Nutrition Table'!$A$5:$AN$277,$B57+1,2))*(INDEX('Nutrition Table'!$A$5:$AN$277,$B57+1,'Nutrition Table'!AD$4))</f>
        <v>960</v>
      </c>
      <c r="AF57" s="12">
        <f>($C57/INDEX('Nutrition Table'!$A$5:$AN$277,$B57+1,2))*(INDEX('Nutrition Table'!$A$5:$AN$277,$B57+1,'Nutrition Table'!AE$4))</f>
        <v>0.84</v>
      </c>
      <c r="AG57" s="12">
        <f>($C57/INDEX('Nutrition Table'!$A$5:$AN$277,$B57+1,2))*(INDEX('Nutrition Table'!$A$5:$AN$277,$B57+1,'Nutrition Table'!AF$4))</f>
        <v>2.64</v>
      </c>
      <c r="AH57" s="40">
        <f>($C57/INDEX('Nutrition Table'!$A$5:$AN$277,$B57+1,2))*(INDEX('Nutrition Table'!$A$5:$AN$277,$B57+1,'Nutrition Table'!AG$4))</f>
        <v>0</v>
      </c>
      <c r="AI57" s="12">
        <f>($C57/INDEX('Nutrition Table'!$A$5:$AN$277,$B57+1,2))*(INDEX('Nutrition Table'!$A$5:$AN$277,$B57+1,'Nutrition Table'!AH$4))</f>
        <v>0.39</v>
      </c>
      <c r="AJ57" s="12">
        <f>($C57/INDEX('Nutrition Table'!$A$5:$AN$277,$B57+1,2))*(INDEX('Nutrition Table'!$A$5:$AN$277,$B57+1,'Nutrition Table'!AI$4))</f>
        <v>0.98999999999999988</v>
      </c>
      <c r="AK57" s="40">
        <f>($C57/INDEX('Nutrition Table'!$A$5:$AN$277,$B57+1,2))*(INDEX('Nutrition Table'!$A$5:$AN$277,$B57+1,'Nutrition Table'!AJ$4))</f>
        <v>0.98999999999999988</v>
      </c>
      <c r="AL57" s="12">
        <f>($C57/INDEX('Nutrition Table'!$A$5:$AN$277,$B57+1,2))*(INDEX('Nutrition Table'!$A$5:$AN$277,$B57+1,'Nutrition Table'!AK$4))</f>
        <v>0.24</v>
      </c>
      <c r="AM57" s="12">
        <f>INDEX('Nutrition Table'!$A$5:$AN$277,$B57+1,'Nutrition Table'!AL$4)</f>
        <v>65</v>
      </c>
      <c r="AN57" s="40">
        <f t="shared" si="12"/>
        <v>13.7865</v>
      </c>
      <c r="AO57" s="131" t="str">
        <f>INDEX('Nutrition Table'!$A$5:$AN$277,$B57+1,'Nutrition Table'!AM$4)</f>
        <v>Great source of carbohydrates with low glycemic index; great to add to your shake</v>
      </c>
      <c r="AP57" s="12" t="str">
        <f>INDEX('Nutrition Table'!$A$5:$AN$277,$B57+1,'Nutrition Table'!AN$4)</f>
        <v>haver, fijn poeder</v>
      </c>
      <c r="AQ57" s="445">
        <f>($C57/INDEX('Nutrition Table'!$A$5:$AO$277,$B57+1,2))*(INDEX('Nutrition Table'!$A$5:$AO$277,$B57+1,'Nutrition Table'!AO$4))</f>
        <v>0</v>
      </c>
    </row>
    <row r="58" spans="1:43" ht="16.05" customHeight="1" x14ac:dyDescent="0.25">
      <c r="A58" s="301"/>
      <c r="B58" s="502">
        <v>49</v>
      </c>
      <c r="C58" s="485">
        <v>0</v>
      </c>
      <c r="D58" s="25" t="str">
        <f>INDEX('Nutrition Table'!$A$5:$AN$277,$B58+1,'Nutrition Table'!C$4)</f>
        <v>gr</v>
      </c>
      <c r="E58" s="12">
        <f>($C58/INDEX('Nutrition Table'!$A$5:$AN$277,$B58+1,2))*(INDEX('Nutrition Table'!$A$5:$AN$277,$B58+1,'Nutrition Table'!D$4))</f>
        <v>0</v>
      </c>
      <c r="F58" s="12">
        <f>($C58/INDEX('Nutrition Table'!$A$5:$AN$277,$B58+1,2))*(INDEX('Nutrition Table'!$A$5:$AN$277,$B58+1,'Nutrition Table'!E$4))</f>
        <v>0</v>
      </c>
      <c r="G58" s="12">
        <f>($C58/INDEX('Nutrition Table'!$A$5:$AN$277,$B58+1,2))*(INDEX('Nutrition Table'!$A$5:$AN$277,$B58+1,'Nutrition Table'!F$4))</f>
        <v>0</v>
      </c>
      <c r="H58" s="16">
        <f>($C58/INDEX('Nutrition Table'!$A$5:$AN$277,$B58+1,2))*(INDEX('Nutrition Table'!$A$5:$AN$277,$B58+1,'Nutrition Table'!G$4))</f>
        <v>0</v>
      </c>
      <c r="I58" s="45">
        <f>($C58/INDEX('Nutrition Table'!$A$5:$AN$277,$B58+1,2))*(INDEX('Nutrition Table'!$A$5:$AN$277,$B58+1,'Nutrition Table'!H$4))</f>
        <v>0</v>
      </c>
      <c r="J58" s="12">
        <f>($C58/INDEX('Nutrition Table'!$A$5:$AN$277,$B58+1,2))*(INDEX('Nutrition Table'!$A$5:$AN$277,$B58+1,'Nutrition Table'!I$4))</f>
        <v>0</v>
      </c>
      <c r="K58" s="12">
        <f>($C58/INDEX('Nutrition Table'!$A$5:$AN$277,$B58+1,2))*(INDEX('Nutrition Table'!$A$5:$AN$277,$B58+1,'Nutrition Table'!J$4))</f>
        <v>0</v>
      </c>
      <c r="L58" s="12">
        <f>($C58/INDEX('Nutrition Table'!$A$5:$AN$277,$B58+1,2))*(INDEX('Nutrition Table'!$A$5:$AN$277,$B58+1,'Nutrition Table'!K$4))</f>
        <v>0</v>
      </c>
      <c r="M58" s="12">
        <f>($C58/INDEX('Nutrition Table'!$A$5:$AN$277,$B58+1,2))*(INDEX('Nutrition Table'!$A$5:$AN$277,$B58+1,'Nutrition Table'!L$4))</f>
        <v>0</v>
      </c>
      <c r="N58" s="12">
        <f>($C58/INDEX('Nutrition Table'!$A$5:$AN$277,$B58+1,2))*(INDEX('Nutrition Table'!$A$5:$AN$277,$B58+1,'Nutrition Table'!M$4))</f>
        <v>0</v>
      </c>
      <c r="O58" s="12">
        <f>($C58/INDEX('Nutrition Table'!$A$5:$AN$277,$B58+1,2))*(INDEX('Nutrition Table'!$A$5:$AN$277,$B58+1,'Nutrition Table'!N$4))</f>
        <v>0</v>
      </c>
      <c r="P58" s="12">
        <f>($C58/INDEX('Nutrition Table'!$A$5:$AN$277,$B58+1,2))*(INDEX('Nutrition Table'!$A$5:$AN$277,$B58+1,'Nutrition Table'!O$4))</f>
        <v>0</v>
      </c>
      <c r="Q58" s="12">
        <f>($C58/INDEX('Nutrition Table'!$A$5:$AN$277,$B58+1,2))*(INDEX('Nutrition Table'!$A$5:$AN$277,$B58+1,'Nutrition Table'!P$4))</f>
        <v>0</v>
      </c>
      <c r="R58" s="12">
        <f>($C58/INDEX('Nutrition Table'!$A$5:$AN$277,$B58+1,2))*(INDEX('Nutrition Table'!$A$5:$AN$277,$B58+1,'Nutrition Table'!Q$4))</f>
        <v>0</v>
      </c>
      <c r="S58" s="12">
        <f>($C58/INDEX('Nutrition Table'!$A$5:$AN$277,$B58+1,2))*(INDEX('Nutrition Table'!$A$5:$AN$277,$B58+1,'Nutrition Table'!R$4))</f>
        <v>0</v>
      </c>
      <c r="T58" s="12">
        <f>($C58/INDEX('Nutrition Table'!$A$5:$AN$277,$B58+1,2))*(INDEX('Nutrition Table'!$A$5:$AN$277,$B58+1,'Nutrition Table'!S$4))</f>
        <v>0</v>
      </c>
      <c r="U58" s="40">
        <f>($C58/INDEX('Nutrition Table'!$A$5:$AN$277,$B58+1,2))*(INDEX('Nutrition Table'!$A$5:$AN$277,$B58+1,'Nutrition Table'!T$4))</f>
        <v>0</v>
      </c>
      <c r="V58" s="12">
        <f>($C58/INDEX('Nutrition Table'!$A$5:$AN$277,$B58+1,2))*(INDEX('Nutrition Table'!$A$5:$AN$277,$B58+1,'Nutrition Table'!U$4))</f>
        <v>0</v>
      </c>
      <c r="W58" s="12">
        <f>($C58/INDEX('Nutrition Table'!$A$5:$AN$277,$B58+1,2))*(INDEX('Nutrition Table'!$A$5:$AN$277,$B58+1,'Nutrition Table'!V$4))</f>
        <v>0</v>
      </c>
      <c r="X58" s="12">
        <f>($C58/INDEX('Nutrition Table'!$A$5:$AN$277,$B58+1,2))*(INDEX('Nutrition Table'!$A$5:$AN$277,$B58+1,'Nutrition Table'!W$4))</f>
        <v>0</v>
      </c>
      <c r="Y58" s="12">
        <f>($C58/INDEX('Nutrition Table'!$A$5:$AN$277,$B58+1,2))*(INDEX('Nutrition Table'!$A$5:$AN$277,$B58+1,'Nutrition Table'!X$4))</f>
        <v>0</v>
      </c>
      <c r="Z58" s="12">
        <f>($C58/INDEX('Nutrition Table'!$A$5:$AN$277,$B58+1,2))*(INDEX('Nutrition Table'!$A$5:$AN$277,$B58+1,'Nutrition Table'!Y$4))</f>
        <v>0</v>
      </c>
      <c r="AA58" s="12">
        <f>($C58/INDEX('Nutrition Table'!$A$5:$AN$277,$B58+1,2))*(INDEX('Nutrition Table'!$A$5:$AN$277,$B58+1,'Nutrition Table'!Z$4))</f>
        <v>0</v>
      </c>
      <c r="AB58" s="12">
        <f>($C58/INDEX('Nutrition Table'!$A$5:$AN$277,$B58+1,2))*(INDEX('Nutrition Table'!$A$5:$AN$277,$B58+1,'Nutrition Table'!AA$4))</f>
        <v>0</v>
      </c>
      <c r="AC58" s="12">
        <f>($C58/INDEX('Nutrition Table'!$A$5:$AN$277,$B58+1,2))*(INDEX('Nutrition Table'!$A$5:$AN$277,$B58+1,'Nutrition Table'!AB$4))</f>
        <v>0</v>
      </c>
      <c r="AD58" s="12">
        <f>($C58/INDEX('Nutrition Table'!$A$5:$AN$277,$B58+1,2))*(INDEX('Nutrition Table'!$A$5:$AN$277,$B58+1,'Nutrition Table'!AC$4))</f>
        <v>0</v>
      </c>
      <c r="AE58" s="40">
        <f>($C58/INDEX('Nutrition Table'!$A$5:$AN$277,$B58+1,2))*(INDEX('Nutrition Table'!$A$5:$AN$277,$B58+1,'Nutrition Table'!AD$4))</f>
        <v>0</v>
      </c>
      <c r="AF58" s="12">
        <f>($C58/INDEX('Nutrition Table'!$A$5:$AN$277,$B58+1,2))*(INDEX('Nutrition Table'!$A$5:$AN$277,$B58+1,'Nutrition Table'!AE$4))</f>
        <v>0</v>
      </c>
      <c r="AG58" s="12">
        <f>($C58/INDEX('Nutrition Table'!$A$5:$AN$277,$B58+1,2))*(INDEX('Nutrition Table'!$A$5:$AN$277,$B58+1,'Nutrition Table'!AF$4))</f>
        <v>0</v>
      </c>
      <c r="AH58" s="40">
        <f>($C58/INDEX('Nutrition Table'!$A$5:$AN$277,$B58+1,2))*(INDEX('Nutrition Table'!$A$5:$AN$277,$B58+1,'Nutrition Table'!AG$4))</f>
        <v>0</v>
      </c>
      <c r="AI58" s="12">
        <f>($C58/INDEX('Nutrition Table'!$A$5:$AN$277,$B58+1,2))*(INDEX('Nutrition Table'!$A$5:$AN$277,$B58+1,'Nutrition Table'!AH$4))</f>
        <v>0</v>
      </c>
      <c r="AJ58" s="12">
        <f>($C58/INDEX('Nutrition Table'!$A$5:$AN$277,$B58+1,2))*(INDEX('Nutrition Table'!$A$5:$AN$277,$B58+1,'Nutrition Table'!AI$4))</f>
        <v>0</v>
      </c>
      <c r="AK58" s="40">
        <f>($C58/INDEX('Nutrition Table'!$A$5:$AN$277,$B58+1,2))*(INDEX('Nutrition Table'!$A$5:$AN$277,$B58+1,'Nutrition Table'!AJ$4))</f>
        <v>0</v>
      </c>
      <c r="AL58" s="12">
        <f>($C58/INDEX('Nutrition Table'!$A$5:$AN$277,$B58+1,2))*(INDEX('Nutrition Table'!$A$5:$AN$277,$B58+1,'Nutrition Table'!AK$4))</f>
        <v>0</v>
      </c>
      <c r="AM58" s="12">
        <f>INDEX('Nutrition Table'!$A$5:$AN$277,$B58+1,'Nutrition Table'!AL$4)</f>
        <v>0</v>
      </c>
      <c r="AN58" s="40">
        <f t="shared" si="12"/>
        <v>0</v>
      </c>
      <c r="AO58" s="131">
        <f>INDEX('Nutrition Table'!$A$5:$AN$277,$B58+1,'Nutrition Table'!AM$4)</f>
        <v>0</v>
      </c>
      <c r="AP58" s="12" t="str">
        <f>INDEX('Nutrition Table'!$A$5:$AN$277,$B58+1,'Nutrition Table'!AN$4)</f>
        <v>koolzaadolie</v>
      </c>
      <c r="AQ58" s="445">
        <f>($C58/INDEX('Nutrition Table'!$A$5:$AO$277,$B58+1,2))*(INDEX('Nutrition Table'!$A$5:$AO$277,$B58+1,'Nutrition Table'!AO$4))</f>
        <v>0</v>
      </c>
    </row>
    <row r="59" spans="1:43" ht="16.05" customHeight="1" x14ac:dyDescent="0.25">
      <c r="A59" s="304"/>
      <c r="B59" s="502">
        <v>1</v>
      </c>
      <c r="C59" s="485">
        <v>0</v>
      </c>
      <c r="D59" s="25" t="str">
        <f>INDEX('Nutrition Table'!$A$5:$AN$277,$B59+1,'Nutrition Table'!C$4)</f>
        <v>-</v>
      </c>
      <c r="E59" s="12">
        <f>($C59/INDEX('Nutrition Table'!$A$5:$AN$277,$B59+1,2))*(INDEX('Nutrition Table'!$A$5:$AN$277,$B59+1,'Nutrition Table'!D$4))</f>
        <v>0</v>
      </c>
      <c r="F59" s="12">
        <f>($C59/INDEX('Nutrition Table'!$A$5:$AN$277,$B59+1,2))*(INDEX('Nutrition Table'!$A$5:$AN$277,$B59+1,'Nutrition Table'!E$4))</f>
        <v>0</v>
      </c>
      <c r="G59" s="12">
        <f>($C59/INDEX('Nutrition Table'!$A$5:$AN$277,$B59+1,2))*(INDEX('Nutrition Table'!$A$5:$AN$277,$B59+1,'Nutrition Table'!F$4))</f>
        <v>0</v>
      </c>
      <c r="H59" s="16">
        <f>($C59/INDEX('Nutrition Table'!$A$5:$AN$277,$B59+1,2))*(INDEX('Nutrition Table'!$A$5:$AN$277,$B59+1,'Nutrition Table'!G$4))</f>
        <v>0</v>
      </c>
      <c r="I59" s="45">
        <f>($C59/INDEX('Nutrition Table'!$A$5:$AN$277,$B59+1,2))*(INDEX('Nutrition Table'!$A$5:$AN$277,$B59+1,'Nutrition Table'!H$4))</f>
        <v>0</v>
      </c>
      <c r="J59" s="12">
        <f>($C59/INDEX('Nutrition Table'!$A$5:$AN$277,$B59+1,2))*(INDEX('Nutrition Table'!$A$5:$AN$277,$B59+1,'Nutrition Table'!I$4))</f>
        <v>0</v>
      </c>
      <c r="K59" s="12">
        <f>($C59/INDEX('Nutrition Table'!$A$5:$AN$277,$B59+1,2))*(INDEX('Nutrition Table'!$A$5:$AN$277,$B59+1,'Nutrition Table'!J$4))</f>
        <v>0</v>
      </c>
      <c r="L59" s="12">
        <f>($C59/INDEX('Nutrition Table'!$A$5:$AN$277,$B59+1,2))*(INDEX('Nutrition Table'!$A$5:$AN$277,$B59+1,'Nutrition Table'!K$4))</f>
        <v>0</v>
      </c>
      <c r="M59" s="12">
        <f>($C59/INDEX('Nutrition Table'!$A$5:$AN$277,$B59+1,2))*(INDEX('Nutrition Table'!$A$5:$AN$277,$B59+1,'Nutrition Table'!L$4))</f>
        <v>0</v>
      </c>
      <c r="N59" s="12">
        <f>($C59/INDEX('Nutrition Table'!$A$5:$AN$277,$B59+1,2))*(INDEX('Nutrition Table'!$A$5:$AN$277,$B59+1,'Nutrition Table'!M$4))</f>
        <v>0</v>
      </c>
      <c r="O59" s="12">
        <f>($C59/INDEX('Nutrition Table'!$A$5:$AN$277,$B59+1,2))*(INDEX('Nutrition Table'!$A$5:$AN$277,$B59+1,'Nutrition Table'!N$4))</f>
        <v>0</v>
      </c>
      <c r="P59" s="12">
        <f>($C59/INDEX('Nutrition Table'!$A$5:$AN$277,$B59+1,2))*(INDEX('Nutrition Table'!$A$5:$AN$277,$B59+1,'Nutrition Table'!O$4))</f>
        <v>0</v>
      </c>
      <c r="Q59" s="12">
        <f>($C59/INDEX('Nutrition Table'!$A$5:$AN$277,$B59+1,2))*(INDEX('Nutrition Table'!$A$5:$AN$277,$B59+1,'Nutrition Table'!P$4))</f>
        <v>0</v>
      </c>
      <c r="R59" s="12">
        <f>($C59/INDEX('Nutrition Table'!$A$5:$AN$277,$B59+1,2))*(INDEX('Nutrition Table'!$A$5:$AN$277,$B59+1,'Nutrition Table'!Q$4))</f>
        <v>0</v>
      </c>
      <c r="S59" s="12">
        <f>($C59/INDEX('Nutrition Table'!$A$5:$AN$277,$B59+1,2))*(INDEX('Nutrition Table'!$A$5:$AN$277,$B59+1,'Nutrition Table'!R$4))</f>
        <v>0</v>
      </c>
      <c r="T59" s="12">
        <f>($C59/INDEX('Nutrition Table'!$A$5:$AN$277,$B59+1,2))*(INDEX('Nutrition Table'!$A$5:$AN$277,$B59+1,'Nutrition Table'!S$4))</f>
        <v>0</v>
      </c>
      <c r="U59" s="40">
        <f>($C59/INDEX('Nutrition Table'!$A$5:$AN$277,$B59+1,2))*(INDEX('Nutrition Table'!$A$5:$AN$277,$B59+1,'Nutrition Table'!T$4))</f>
        <v>0</v>
      </c>
      <c r="V59" s="12">
        <f>($C59/INDEX('Nutrition Table'!$A$5:$AN$277,$B59+1,2))*(INDEX('Nutrition Table'!$A$5:$AN$277,$B59+1,'Nutrition Table'!U$4))</f>
        <v>0</v>
      </c>
      <c r="W59" s="12">
        <f>($C59/INDEX('Nutrition Table'!$A$5:$AN$277,$B59+1,2))*(INDEX('Nutrition Table'!$A$5:$AN$277,$B59+1,'Nutrition Table'!V$4))</f>
        <v>0</v>
      </c>
      <c r="X59" s="12">
        <f>($C59/INDEX('Nutrition Table'!$A$5:$AN$277,$B59+1,2))*(INDEX('Nutrition Table'!$A$5:$AN$277,$B59+1,'Nutrition Table'!W$4))</f>
        <v>0</v>
      </c>
      <c r="Y59" s="12">
        <f>($C59/INDEX('Nutrition Table'!$A$5:$AN$277,$B59+1,2))*(INDEX('Nutrition Table'!$A$5:$AN$277,$B59+1,'Nutrition Table'!X$4))</f>
        <v>0</v>
      </c>
      <c r="Z59" s="12">
        <f>($C59/INDEX('Nutrition Table'!$A$5:$AN$277,$B59+1,2))*(INDEX('Nutrition Table'!$A$5:$AN$277,$B59+1,'Nutrition Table'!Y$4))</f>
        <v>0</v>
      </c>
      <c r="AA59" s="12">
        <f>($C59/INDEX('Nutrition Table'!$A$5:$AN$277,$B59+1,2))*(INDEX('Nutrition Table'!$A$5:$AN$277,$B59+1,'Nutrition Table'!Z$4))</f>
        <v>0</v>
      </c>
      <c r="AB59" s="12">
        <f>($C59/INDEX('Nutrition Table'!$A$5:$AN$277,$B59+1,2))*(INDEX('Nutrition Table'!$A$5:$AN$277,$B59+1,'Nutrition Table'!AA$4))</f>
        <v>0</v>
      </c>
      <c r="AC59" s="12">
        <f>($C59/INDEX('Nutrition Table'!$A$5:$AN$277,$B59+1,2))*(INDEX('Nutrition Table'!$A$5:$AN$277,$B59+1,'Nutrition Table'!AB$4))</f>
        <v>0</v>
      </c>
      <c r="AD59" s="12">
        <f>($C59/INDEX('Nutrition Table'!$A$5:$AN$277,$B59+1,2))*(INDEX('Nutrition Table'!$A$5:$AN$277,$B59+1,'Nutrition Table'!AC$4))</f>
        <v>0</v>
      </c>
      <c r="AE59" s="40">
        <f>($C59/INDEX('Nutrition Table'!$A$5:$AN$277,$B59+1,2))*(INDEX('Nutrition Table'!$A$5:$AN$277,$B59+1,'Nutrition Table'!AD$4))</f>
        <v>0</v>
      </c>
      <c r="AF59" s="12">
        <f>($C59/INDEX('Nutrition Table'!$A$5:$AN$277,$B59+1,2))*(INDEX('Nutrition Table'!$A$5:$AN$277,$B59+1,'Nutrition Table'!AE$4))</f>
        <v>0</v>
      </c>
      <c r="AG59" s="12">
        <f>($C59/INDEX('Nutrition Table'!$A$5:$AN$277,$B59+1,2))*(INDEX('Nutrition Table'!$A$5:$AN$277,$B59+1,'Nutrition Table'!AF$4))</f>
        <v>0</v>
      </c>
      <c r="AH59" s="40">
        <f>($C59/INDEX('Nutrition Table'!$A$5:$AN$277,$B59+1,2))*(INDEX('Nutrition Table'!$A$5:$AN$277,$B59+1,'Nutrition Table'!AG$4))</f>
        <v>0</v>
      </c>
      <c r="AI59" s="12">
        <f>($C59/INDEX('Nutrition Table'!$A$5:$AN$277,$B59+1,2))*(INDEX('Nutrition Table'!$A$5:$AN$277,$B59+1,'Nutrition Table'!AH$4))</f>
        <v>0</v>
      </c>
      <c r="AJ59" s="12">
        <f>($C59/INDEX('Nutrition Table'!$A$5:$AN$277,$B59+1,2))*(INDEX('Nutrition Table'!$A$5:$AN$277,$B59+1,'Nutrition Table'!AI$4))</f>
        <v>0</v>
      </c>
      <c r="AK59" s="40">
        <f>($C59/INDEX('Nutrition Table'!$A$5:$AN$277,$B59+1,2))*(INDEX('Nutrition Table'!$A$5:$AN$277,$B59+1,'Nutrition Table'!AJ$4))</f>
        <v>0</v>
      </c>
      <c r="AL59" s="12">
        <f>($C59/INDEX('Nutrition Table'!$A$5:$AN$277,$B59+1,2))*(INDEX('Nutrition Table'!$A$5:$AN$277,$B59+1,'Nutrition Table'!AK$4))</f>
        <v>0</v>
      </c>
      <c r="AM59" s="12" t="str">
        <f>INDEX('Nutrition Table'!$A$5:$AN$277,$B59+1,'Nutrition Table'!AL$4)</f>
        <v>-</v>
      </c>
      <c r="AN59" s="40" t="str">
        <f t="shared" si="12"/>
        <v>-</v>
      </c>
      <c r="AO59" s="131">
        <f>INDEX('Nutrition Table'!$A$5:$AN$277,$B59+1,'Nutrition Table'!AM$4)</f>
        <v>0</v>
      </c>
      <c r="AP59" s="12" t="str">
        <f>INDEX('Nutrition Table'!$A$5:$AN$277,$B59+1,'Nutrition Table'!AN$4)</f>
        <v xml:space="preserve"> --------------- </v>
      </c>
      <c r="AQ59" s="445">
        <f>($C59/INDEX('Nutrition Table'!$A$5:$AO$277,$B59+1,2))*(INDEX('Nutrition Table'!$A$5:$AO$277,$B59+1,'Nutrition Table'!AO$4))</f>
        <v>0</v>
      </c>
    </row>
    <row r="60" spans="1:43" ht="16.05" customHeight="1" x14ac:dyDescent="0.25">
      <c r="A60" s="304"/>
      <c r="B60" s="502">
        <v>1</v>
      </c>
      <c r="C60" s="485">
        <v>0</v>
      </c>
      <c r="D60" s="25" t="str">
        <f>INDEX('Nutrition Table'!$A$5:$AN$277,$B60+1,'Nutrition Table'!C$4)</f>
        <v>-</v>
      </c>
      <c r="E60" s="12">
        <f>($C60/INDEX('Nutrition Table'!$A$5:$AN$277,$B60+1,2))*(INDEX('Nutrition Table'!$A$5:$AN$277,$B60+1,'Nutrition Table'!D$4))</f>
        <v>0</v>
      </c>
      <c r="F60" s="12">
        <f>($C60/INDEX('Nutrition Table'!$A$5:$AN$277,$B60+1,2))*(INDEX('Nutrition Table'!$A$5:$AN$277,$B60+1,'Nutrition Table'!E$4))</f>
        <v>0</v>
      </c>
      <c r="G60" s="12">
        <f>($C60/INDEX('Nutrition Table'!$A$5:$AN$277,$B60+1,2))*(INDEX('Nutrition Table'!$A$5:$AN$277,$B60+1,'Nutrition Table'!F$4))</f>
        <v>0</v>
      </c>
      <c r="H60" s="16">
        <f>($C60/INDEX('Nutrition Table'!$A$5:$AN$277,$B60+1,2))*(INDEX('Nutrition Table'!$A$5:$AN$277,$B60+1,'Nutrition Table'!G$4))</f>
        <v>0</v>
      </c>
      <c r="I60" s="45">
        <f>($C60/INDEX('Nutrition Table'!$A$5:$AN$277,$B60+1,2))*(INDEX('Nutrition Table'!$A$5:$AN$277,$B60+1,'Nutrition Table'!H$4))</f>
        <v>0</v>
      </c>
      <c r="J60" s="12">
        <f>($C60/INDEX('Nutrition Table'!$A$5:$AN$277,$B60+1,2))*(INDEX('Nutrition Table'!$A$5:$AN$277,$B60+1,'Nutrition Table'!I$4))</f>
        <v>0</v>
      </c>
      <c r="K60" s="12">
        <f>($C60/INDEX('Nutrition Table'!$A$5:$AN$277,$B60+1,2))*(INDEX('Nutrition Table'!$A$5:$AN$277,$B60+1,'Nutrition Table'!J$4))</f>
        <v>0</v>
      </c>
      <c r="L60" s="12">
        <f>($C60/INDEX('Nutrition Table'!$A$5:$AN$277,$B60+1,2))*(INDEX('Nutrition Table'!$A$5:$AN$277,$B60+1,'Nutrition Table'!K$4))</f>
        <v>0</v>
      </c>
      <c r="M60" s="12">
        <f>($C60/INDEX('Nutrition Table'!$A$5:$AN$277,$B60+1,2))*(INDEX('Nutrition Table'!$A$5:$AN$277,$B60+1,'Nutrition Table'!L$4))</f>
        <v>0</v>
      </c>
      <c r="N60" s="12">
        <f>($C60/INDEX('Nutrition Table'!$A$5:$AN$277,$B60+1,2))*(INDEX('Nutrition Table'!$A$5:$AN$277,$B60+1,'Nutrition Table'!M$4))</f>
        <v>0</v>
      </c>
      <c r="O60" s="12">
        <f>($C60/INDEX('Nutrition Table'!$A$5:$AN$277,$B60+1,2))*(INDEX('Nutrition Table'!$A$5:$AN$277,$B60+1,'Nutrition Table'!N$4))</f>
        <v>0</v>
      </c>
      <c r="P60" s="12">
        <f>($C60/INDEX('Nutrition Table'!$A$5:$AN$277,$B60+1,2))*(INDEX('Nutrition Table'!$A$5:$AN$277,$B60+1,'Nutrition Table'!O$4))</f>
        <v>0</v>
      </c>
      <c r="Q60" s="12">
        <f>($C60/INDEX('Nutrition Table'!$A$5:$AN$277,$B60+1,2))*(INDEX('Nutrition Table'!$A$5:$AN$277,$B60+1,'Nutrition Table'!P$4))</f>
        <v>0</v>
      </c>
      <c r="R60" s="12">
        <f>($C60/INDEX('Nutrition Table'!$A$5:$AN$277,$B60+1,2))*(INDEX('Nutrition Table'!$A$5:$AN$277,$B60+1,'Nutrition Table'!Q$4))</f>
        <v>0</v>
      </c>
      <c r="S60" s="12">
        <f>($C60/INDEX('Nutrition Table'!$A$5:$AN$277,$B60+1,2))*(INDEX('Nutrition Table'!$A$5:$AN$277,$B60+1,'Nutrition Table'!R$4))</f>
        <v>0</v>
      </c>
      <c r="T60" s="12">
        <f>($C60/INDEX('Nutrition Table'!$A$5:$AN$277,$B60+1,2))*(INDEX('Nutrition Table'!$A$5:$AN$277,$B60+1,'Nutrition Table'!S$4))</f>
        <v>0</v>
      </c>
      <c r="U60" s="40">
        <f>($C60/INDEX('Nutrition Table'!$A$5:$AN$277,$B60+1,2))*(INDEX('Nutrition Table'!$A$5:$AN$277,$B60+1,'Nutrition Table'!T$4))</f>
        <v>0</v>
      </c>
      <c r="V60" s="12">
        <f>($C60/INDEX('Nutrition Table'!$A$5:$AN$277,$B60+1,2))*(INDEX('Nutrition Table'!$A$5:$AN$277,$B60+1,'Nutrition Table'!U$4))</f>
        <v>0</v>
      </c>
      <c r="W60" s="12">
        <f>($C60/INDEX('Nutrition Table'!$A$5:$AN$277,$B60+1,2))*(INDEX('Nutrition Table'!$A$5:$AN$277,$B60+1,'Nutrition Table'!V$4))</f>
        <v>0</v>
      </c>
      <c r="X60" s="12">
        <f>($C60/INDEX('Nutrition Table'!$A$5:$AN$277,$B60+1,2))*(INDEX('Nutrition Table'!$A$5:$AN$277,$B60+1,'Nutrition Table'!W$4))</f>
        <v>0</v>
      </c>
      <c r="Y60" s="12">
        <f>($C60/INDEX('Nutrition Table'!$A$5:$AN$277,$B60+1,2))*(INDEX('Nutrition Table'!$A$5:$AN$277,$B60+1,'Nutrition Table'!X$4))</f>
        <v>0</v>
      </c>
      <c r="Z60" s="12">
        <f>($C60/INDEX('Nutrition Table'!$A$5:$AN$277,$B60+1,2))*(INDEX('Nutrition Table'!$A$5:$AN$277,$B60+1,'Nutrition Table'!Y$4))</f>
        <v>0</v>
      </c>
      <c r="AA60" s="12">
        <f>($C60/INDEX('Nutrition Table'!$A$5:$AN$277,$B60+1,2))*(INDEX('Nutrition Table'!$A$5:$AN$277,$B60+1,'Nutrition Table'!Z$4))</f>
        <v>0</v>
      </c>
      <c r="AB60" s="12">
        <f>($C60/INDEX('Nutrition Table'!$A$5:$AN$277,$B60+1,2))*(INDEX('Nutrition Table'!$A$5:$AN$277,$B60+1,'Nutrition Table'!AA$4))</f>
        <v>0</v>
      </c>
      <c r="AC60" s="12">
        <f>($C60/INDEX('Nutrition Table'!$A$5:$AN$277,$B60+1,2))*(INDEX('Nutrition Table'!$A$5:$AN$277,$B60+1,'Nutrition Table'!AB$4))</f>
        <v>0</v>
      </c>
      <c r="AD60" s="12">
        <f>($C60/INDEX('Nutrition Table'!$A$5:$AN$277,$B60+1,2))*(INDEX('Nutrition Table'!$A$5:$AN$277,$B60+1,'Nutrition Table'!AC$4))</f>
        <v>0</v>
      </c>
      <c r="AE60" s="40">
        <f>($C60/INDEX('Nutrition Table'!$A$5:$AN$277,$B60+1,2))*(INDEX('Nutrition Table'!$A$5:$AN$277,$B60+1,'Nutrition Table'!AD$4))</f>
        <v>0</v>
      </c>
      <c r="AF60" s="12">
        <f>($C60/INDEX('Nutrition Table'!$A$5:$AN$277,$B60+1,2))*(INDEX('Nutrition Table'!$A$5:$AN$277,$B60+1,'Nutrition Table'!AE$4))</f>
        <v>0</v>
      </c>
      <c r="AG60" s="12">
        <f>($C60/INDEX('Nutrition Table'!$A$5:$AN$277,$B60+1,2))*(INDEX('Nutrition Table'!$A$5:$AN$277,$B60+1,'Nutrition Table'!AF$4))</f>
        <v>0</v>
      </c>
      <c r="AH60" s="40">
        <f>($C60/INDEX('Nutrition Table'!$A$5:$AN$277,$B60+1,2))*(INDEX('Nutrition Table'!$A$5:$AN$277,$B60+1,'Nutrition Table'!AG$4))</f>
        <v>0</v>
      </c>
      <c r="AI60" s="12">
        <f>($C60/INDEX('Nutrition Table'!$A$5:$AN$277,$B60+1,2))*(INDEX('Nutrition Table'!$A$5:$AN$277,$B60+1,'Nutrition Table'!AH$4))</f>
        <v>0</v>
      </c>
      <c r="AJ60" s="12">
        <f>($C60/INDEX('Nutrition Table'!$A$5:$AN$277,$B60+1,2))*(INDEX('Nutrition Table'!$A$5:$AN$277,$B60+1,'Nutrition Table'!AI$4))</f>
        <v>0</v>
      </c>
      <c r="AK60" s="40">
        <f>($C60/INDEX('Nutrition Table'!$A$5:$AN$277,$B60+1,2))*(INDEX('Nutrition Table'!$A$5:$AN$277,$B60+1,'Nutrition Table'!AJ$4))</f>
        <v>0</v>
      </c>
      <c r="AL60" s="12">
        <f>($C60/INDEX('Nutrition Table'!$A$5:$AN$277,$B60+1,2))*(INDEX('Nutrition Table'!$A$5:$AN$277,$B60+1,'Nutrition Table'!AK$4))</f>
        <v>0</v>
      </c>
      <c r="AM60" s="12" t="str">
        <f>INDEX('Nutrition Table'!$A$5:$AN$277,$B60+1,'Nutrition Table'!AL$4)</f>
        <v>-</v>
      </c>
      <c r="AN60" s="40" t="str">
        <f t="shared" si="12"/>
        <v>-</v>
      </c>
      <c r="AO60" s="131">
        <f>INDEX('Nutrition Table'!$A$5:$AN$277,$B60+1,'Nutrition Table'!AM$4)</f>
        <v>0</v>
      </c>
      <c r="AP60" s="12" t="str">
        <f>INDEX('Nutrition Table'!$A$5:$AN$277,$B60+1,'Nutrition Table'!AN$4)</f>
        <v xml:space="preserve"> --------------- </v>
      </c>
      <c r="AQ60" s="445">
        <f>($C60/INDEX('Nutrition Table'!$A$5:$AO$277,$B60+1,2))*(INDEX('Nutrition Table'!$A$5:$AO$277,$B60+1,'Nutrition Table'!AO$4))</f>
        <v>0</v>
      </c>
    </row>
    <row r="61" spans="1:43" ht="16.05" customHeight="1" x14ac:dyDescent="0.25">
      <c r="A61" s="304"/>
      <c r="B61" s="502">
        <v>1</v>
      </c>
      <c r="C61" s="485">
        <v>0</v>
      </c>
      <c r="D61" s="25" t="str">
        <f>INDEX('Nutrition Table'!$A$5:$AN$277,$B61+1,'Nutrition Table'!C$4)</f>
        <v>-</v>
      </c>
      <c r="E61" s="12">
        <f>($C61/INDEX('Nutrition Table'!$A$5:$AN$277,$B61+1,2))*(INDEX('Nutrition Table'!$A$5:$AN$277,$B61+1,'Nutrition Table'!D$4))</f>
        <v>0</v>
      </c>
      <c r="F61" s="12">
        <f>($C61/INDEX('Nutrition Table'!$A$5:$AN$277,$B61+1,2))*(INDEX('Nutrition Table'!$A$5:$AN$277,$B61+1,'Nutrition Table'!E$4))</f>
        <v>0</v>
      </c>
      <c r="G61" s="12">
        <f>($C61/INDEX('Nutrition Table'!$A$5:$AN$277,$B61+1,2))*(INDEX('Nutrition Table'!$A$5:$AN$277,$B61+1,'Nutrition Table'!F$4))</f>
        <v>0</v>
      </c>
      <c r="H61" s="16">
        <f>($C61/INDEX('Nutrition Table'!$A$5:$AN$277,$B61+1,2))*(INDEX('Nutrition Table'!$A$5:$AN$277,$B61+1,'Nutrition Table'!G$4))</f>
        <v>0</v>
      </c>
      <c r="I61" s="45">
        <f>($C61/INDEX('Nutrition Table'!$A$5:$AN$277,$B61+1,2))*(INDEX('Nutrition Table'!$A$5:$AN$277,$B61+1,'Nutrition Table'!H$4))</f>
        <v>0</v>
      </c>
      <c r="J61" s="12">
        <f>($C61/INDEX('Nutrition Table'!$A$5:$AN$277,$B61+1,2))*(INDEX('Nutrition Table'!$A$5:$AN$277,$B61+1,'Nutrition Table'!I$4))</f>
        <v>0</v>
      </c>
      <c r="K61" s="12">
        <f>($C61/INDEX('Nutrition Table'!$A$5:$AN$277,$B61+1,2))*(INDEX('Nutrition Table'!$A$5:$AN$277,$B61+1,'Nutrition Table'!J$4))</f>
        <v>0</v>
      </c>
      <c r="L61" s="12">
        <f>($C61/INDEX('Nutrition Table'!$A$5:$AN$277,$B61+1,2))*(INDEX('Nutrition Table'!$A$5:$AN$277,$B61+1,'Nutrition Table'!K$4))</f>
        <v>0</v>
      </c>
      <c r="M61" s="12">
        <f>($C61/INDEX('Nutrition Table'!$A$5:$AN$277,$B61+1,2))*(INDEX('Nutrition Table'!$A$5:$AN$277,$B61+1,'Nutrition Table'!L$4))</f>
        <v>0</v>
      </c>
      <c r="N61" s="12">
        <f>($C61/INDEX('Nutrition Table'!$A$5:$AN$277,$B61+1,2))*(INDEX('Nutrition Table'!$A$5:$AN$277,$B61+1,'Nutrition Table'!M$4))</f>
        <v>0</v>
      </c>
      <c r="O61" s="12">
        <f>($C61/INDEX('Nutrition Table'!$A$5:$AN$277,$B61+1,2))*(INDEX('Nutrition Table'!$A$5:$AN$277,$B61+1,'Nutrition Table'!N$4))</f>
        <v>0</v>
      </c>
      <c r="P61" s="12">
        <f>($C61/INDEX('Nutrition Table'!$A$5:$AN$277,$B61+1,2))*(INDEX('Nutrition Table'!$A$5:$AN$277,$B61+1,'Nutrition Table'!O$4))</f>
        <v>0</v>
      </c>
      <c r="Q61" s="12">
        <f>($C61/INDEX('Nutrition Table'!$A$5:$AN$277,$B61+1,2))*(INDEX('Nutrition Table'!$A$5:$AN$277,$B61+1,'Nutrition Table'!P$4))</f>
        <v>0</v>
      </c>
      <c r="R61" s="12">
        <f>($C61/INDEX('Nutrition Table'!$A$5:$AN$277,$B61+1,2))*(INDEX('Nutrition Table'!$A$5:$AN$277,$B61+1,'Nutrition Table'!Q$4))</f>
        <v>0</v>
      </c>
      <c r="S61" s="12">
        <f>($C61/INDEX('Nutrition Table'!$A$5:$AN$277,$B61+1,2))*(INDEX('Nutrition Table'!$A$5:$AN$277,$B61+1,'Nutrition Table'!R$4))</f>
        <v>0</v>
      </c>
      <c r="T61" s="12">
        <f>($C61/INDEX('Nutrition Table'!$A$5:$AN$277,$B61+1,2))*(INDEX('Nutrition Table'!$A$5:$AN$277,$B61+1,'Nutrition Table'!S$4))</f>
        <v>0</v>
      </c>
      <c r="U61" s="40">
        <f>($C61/INDEX('Nutrition Table'!$A$5:$AN$277,$B61+1,2))*(INDEX('Nutrition Table'!$A$5:$AN$277,$B61+1,'Nutrition Table'!T$4))</f>
        <v>0</v>
      </c>
      <c r="V61" s="12">
        <f>($C61/INDEX('Nutrition Table'!$A$5:$AN$277,$B61+1,2))*(INDEX('Nutrition Table'!$A$5:$AN$277,$B61+1,'Nutrition Table'!U$4))</f>
        <v>0</v>
      </c>
      <c r="W61" s="12">
        <f>($C61/INDEX('Nutrition Table'!$A$5:$AN$277,$B61+1,2))*(INDEX('Nutrition Table'!$A$5:$AN$277,$B61+1,'Nutrition Table'!V$4))</f>
        <v>0</v>
      </c>
      <c r="X61" s="12">
        <f>($C61/INDEX('Nutrition Table'!$A$5:$AN$277,$B61+1,2))*(INDEX('Nutrition Table'!$A$5:$AN$277,$B61+1,'Nutrition Table'!W$4))</f>
        <v>0</v>
      </c>
      <c r="Y61" s="12">
        <f>($C61/INDEX('Nutrition Table'!$A$5:$AN$277,$B61+1,2))*(INDEX('Nutrition Table'!$A$5:$AN$277,$B61+1,'Nutrition Table'!X$4))</f>
        <v>0</v>
      </c>
      <c r="Z61" s="12">
        <f>($C61/INDEX('Nutrition Table'!$A$5:$AN$277,$B61+1,2))*(INDEX('Nutrition Table'!$A$5:$AN$277,$B61+1,'Nutrition Table'!Y$4))</f>
        <v>0</v>
      </c>
      <c r="AA61" s="12">
        <f>($C61/INDEX('Nutrition Table'!$A$5:$AN$277,$B61+1,2))*(INDEX('Nutrition Table'!$A$5:$AN$277,$B61+1,'Nutrition Table'!Z$4))</f>
        <v>0</v>
      </c>
      <c r="AB61" s="12">
        <f>($C61/INDEX('Nutrition Table'!$A$5:$AN$277,$B61+1,2))*(INDEX('Nutrition Table'!$A$5:$AN$277,$B61+1,'Nutrition Table'!AA$4))</f>
        <v>0</v>
      </c>
      <c r="AC61" s="12">
        <f>($C61/INDEX('Nutrition Table'!$A$5:$AN$277,$B61+1,2))*(INDEX('Nutrition Table'!$A$5:$AN$277,$B61+1,'Nutrition Table'!AB$4))</f>
        <v>0</v>
      </c>
      <c r="AD61" s="12">
        <f>($C61/INDEX('Nutrition Table'!$A$5:$AN$277,$B61+1,2))*(INDEX('Nutrition Table'!$A$5:$AN$277,$B61+1,'Nutrition Table'!AC$4))</f>
        <v>0</v>
      </c>
      <c r="AE61" s="40">
        <f>($C61/INDEX('Nutrition Table'!$A$5:$AN$277,$B61+1,2))*(INDEX('Nutrition Table'!$A$5:$AN$277,$B61+1,'Nutrition Table'!AD$4))</f>
        <v>0</v>
      </c>
      <c r="AF61" s="12">
        <f>($C61/INDEX('Nutrition Table'!$A$5:$AN$277,$B61+1,2))*(INDEX('Nutrition Table'!$A$5:$AN$277,$B61+1,'Nutrition Table'!AE$4))</f>
        <v>0</v>
      </c>
      <c r="AG61" s="12">
        <f>($C61/INDEX('Nutrition Table'!$A$5:$AN$277,$B61+1,2))*(INDEX('Nutrition Table'!$A$5:$AN$277,$B61+1,'Nutrition Table'!AF$4))</f>
        <v>0</v>
      </c>
      <c r="AH61" s="40">
        <f>($C61/INDEX('Nutrition Table'!$A$5:$AN$277,$B61+1,2))*(INDEX('Nutrition Table'!$A$5:$AN$277,$B61+1,'Nutrition Table'!AG$4))</f>
        <v>0</v>
      </c>
      <c r="AI61" s="12">
        <f>($C61/INDEX('Nutrition Table'!$A$5:$AN$277,$B61+1,2))*(INDEX('Nutrition Table'!$A$5:$AN$277,$B61+1,'Nutrition Table'!AH$4))</f>
        <v>0</v>
      </c>
      <c r="AJ61" s="12">
        <f>($C61/INDEX('Nutrition Table'!$A$5:$AN$277,$B61+1,2))*(INDEX('Nutrition Table'!$A$5:$AN$277,$B61+1,'Nutrition Table'!AI$4))</f>
        <v>0</v>
      </c>
      <c r="AK61" s="40">
        <f>($C61/INDEX('Nutrition Table'!$A$5:$AN$277,$B61+1,2))*(INDEX('Nutrition Table'!$A$5:$AN$277,$B61+1,'Nutrition Table'!AJ$4))</f>
        <v>0</v>
      </c>
      <c r="AL61" s="12">
        <f>($C61/INDEX('Nutrition Table'!$A$5:$AN$277,$B61+1,2))*(INDEX('Nutrition Table'!$A$5:$AN$277,$B61+1,'Nutrition Table'!AK$4))</f>
        <v>0</v>
      </c>
      <c r="AM61" s="12" t="str">
        <f>INDEX('Nutrition Table'!$A$5:$AN$277,$B61+1,'Nutrition Table'!AL$4)</f>
        <v>-</v>
      </c>
      <c r="AN61" s="40" t="str">
        <f t="shared" si="12"/>
        <v>-</v>
      </c>
      <c r="AO61" s="131">
        <f>INDEX('Nutrition Table'!$A$5:$AN$277,$B61+1,'Nutrition Table'!AM$4)</f>
        <v>0</v>
      </c>
      <c r="AP61" s="12" t="str">
        <f>INDEX('Nutrition Table'!$A$5:$AN$277,$B61+1,'Nutrition Table'!AN$4)</f>
        <v xml:space="preserve"> --------------- </v>
      </c>
      <c r="AQ61" s="445">
        <f>($C61/INDEX('Nutrition Table'!$A$5:$AO$277,$B61+1,2))*(INDEX('Nutrition Table'!$A$5:$AO$277,$B61+1,'Nutrition Table'!AO$4))</f>
        <v>0</v>
      </c>
    </row>
    <row r="62" spans="1:43" ht="16.05" customHeight="1" x14ac:dyDescent="0.25">
      <c r="A62" s="304"/>
      <c r="B62" s="502">
        <v>1</v>
      </c>
      <c r="C62" s="485">
        <v>0</v>
      </c>
      <c r="D62" s="25" t="str">
        <f>INDEX('Nutrition Table'!$A$5:$AN$277,$B62+1,'Nutrition Table'!C$4)</f>
        <v>-</v>
      </c>
      <c r="E62" s="12">
        <f>($C62/INDEX('Nutrition Table'!$A$5:$AN$277,$B62+1,2))*(INDEX('Nutrition Table'!$A$5:$AN$277,$B62+1,'Nutrition Table'!D$4))</f>
        <v>0</v>
      </c>
      <c r="F62" s="12">
        <f>($C62/INDEX('Nutrition Table'!$A$5:$AN$277,$B62+1,2))*(INDEX('Nutrition Table'!$A$5:$AN$277,$B62+1,'Nutrition Table'!E$4))</f>
        <v>0</v>
      </c>
      <c r="G62" s="12">
        <f>($C62/INDEX('Nutrition Table'!$A$5:$AN$277,$B62+1,2))*(INDEX('Nutrition Table'!$A$5:$AN$277,$B62+1,'Nutrition Table'!F$4))</f>
        <v>0</v>
      </c>
      <c r="H62" s="16">
        <f>($C62/INDEX('Nutrition Table'!$A$5:$AN$277,$B62+1,2))*(INDEX('Nutrition Table'!$A$5:$AN$277,$B62+1,'Nutrition Table'!G$4))</f>
        <v>0</v>
      </c>
      <c r="I62" s="45">
        <f>($C62/INDEX('Nutrition Table'!$A$5:$AN$277,$B62+1,2))*(INDEX('Nutrition Table'!$A$5:$AN$277,$B62+1,'Nutrition Table'!H$4))</f>
        <v>0</v>
      </c>
      <c r="J62" s="12">
        <f>($C62/INDEX('Nutrition Table'!$A$5:$AN$277,$B62+1,2))*(INDEX('Nutrition Table'!$A$5:$AN$277,$B62+1,'Nutrition Table'!I$4))</f>
        <v>0</v>
      </c>
      <c r="K62" s="12">
        <f>($C62/INDEX('Nutrition Table'!$A$5:$AN$277,$B62+1,2))*(INDEX('Nutrition Table'!$A$5:$AN$277,$B62+1,'Nutrition Table'!J$4))</f>
        <v>0</v>
      </c>
      <c r="L62" s="12">
        <f>($C62/INDEX('Nutrition Table'!$A$5:$AN$277,$B62+1,2))*(INDEX('Nutrition Table'!$A$5:$AN$277,$B62+1,'Nutrition Table'!K$4))</f>
        <v>0</v>
      </c>
      <c r="M62" s="12">
        <f>($C62/INDEX('Nutrition Table'!$A$5:$AN$277,$B62+1,2))*(INDEX('Nutrition Table'!$A$5:$AN$277,$B62+1,'Nutrition Table'!L$4))</f>
        <v>0</v>
      </c>
      <c r="N62" s="12">
        <f>($C62/INDEX('Nutrition Table'!$A$5:$AN$277,$B62+1,2))*(INDEX('Nutrition Table'!$A$5:$AN$277,$B62+1,'Nutrition Table'!M$4))</f>
        <v>0</v>
      </c>
      <c r="O62" s="12">
        <f>($C62/INDEX('Nutrition Table'!$A$5:$AN$277,$B62+1,2))*(INDEX('Nutrition Table'!$A$5:$AN$277,$B62+1,'Nutrition Table'!N$4))</f>
        <v>0</v>
      </c>
      <c r="P62" s="12">
        <f>($C62/INDEX('Nutrition Table'!$A$5:$AN$277,$B62+1,2))*(INDEX('Nutrition Table'!$A$5:$AN$277,$B62+1,'Nutrition Table'!O$4))</f>
        <v>0</v>
      </c>
      <c r="Q62" s="12">
        <f>($C62/INDEX('Nutrition Table'!$A$5:$AN$277,$B62+1,2))*(INDEX('Nutrition Table'!$A$5:$AN$277,$B62+1,'Nutrition Table'!P$4))</f>
        <v>0</v>
      </c>
      <c r="R62" s="12">
        <f>($C62/INDEX('Nutrition Table'!$A$5:$AN$277,$B62+1,2))*(INDEX('Nutrition Table'!$A$5:$AN$277,$B62+1,'Nutrition Table'!Q$4))</f>
        <v>0</v>
      </c>
      <c r="S62" s="12">
        <f>($C62/INDEX('Nutrition Table'!$A$5:$AN$277,$B62+1,2))*(INDEX('Nutrition Table'!$A$5:$AN$277,$B62+1,'Nutrition Table'!R$4))</f>
        <v>0</v>
      </c>
      <c r="T62" s="12">
        <f>($C62/INDEX('Nutrition Table'!$A$5:$AN$277,$B62+1,2))*(INDEX('Nutrition Table'!$A$5:$AN$277,$B62+1,'Nutrition Table'!S$4))</f>
        <v>0</v>
      </c>
      <c r="U62" s="40">
        <f>($C62/INDEX('Nutrition Table'!$A$5:$AN$277,$B62+1,2))*(INDEX('Nutrition Table'!$A$5:$AN$277,$B62+1,'Nutrition Table'!T$4))</f>
        <v>0</v>
      </c>
      <c r="V62" s="12">
        <f>($C62/INDEX('Nutrition Table'!$A$5:$AN$277,$B62+1,2))*(INDEX('Nutrition Table'!$A$5:$AN$277,$B62+1,'Nutrition Table'!U$4))</f>
        <v>0</v>
      </c>
      <c r="W62" s="12">
        <f>($C62/INDEX('Nutrition Table'!$A$5:$AN$277,$B62+1,2))*(INDEX('Nutrition Table'!$A$5:$AN$277,$B62+1,'Nutrition Table'!V$4))</f>
        <v>0</v>
      </c>
      <c r="X62" s="12">
        <f>($C62/INDEX('Nutrition Table'!$A$5:$AN$277,$B62+1,2))*(INDEX('Nutrition Table'!$A$5:$AN$277,$B62+1,'Nutrition Table'!W$4))</f>
        <v>0</v>
      </c>
      <c r="Y62" s="12">
        <f>($C62/INDEX('Nutrition Table'!$A$5:$AN$277,$B62+1,2))*(INDEX('Nutrition Table'!$A$5:$AN$277,$B62+1,'Nutrition Table'!X$4))</f>
        <v>0</v>
      </c>
      <c r="Z62" s="12">
        <f>($C62/INDEX('Nutrition Table'!$A$5:$AN$277,$B62+1,2))*(INDEX('Nutrition Table'!$A$5:$AN$277,$B62+1,'Nutrition Table'!Y$4))</f>
        <v>0</v>
      </c>
      <c r="AA62" s="12">
        <f>($C62/INDEX('Nutrition Table'!$A$5:$AN$277,$B62+1,2))*(INDEX('Nutrition Table'!$A$5:$AN$277,$B62+1,'Nutrition Table'!Z$4))</f>
        <v>0</v>
      </c>
      <c r="AB62" s="12">
        <f>($C62/INDEX('Nutrition Table'!$A$5:$AN$277,$B62+1,2))*(INDEX('Nutrition Table'!$A$5:$AN$277,$B62+1,'Nutrition Table'!AA$4))</f>
        <v>0</v>
      </c>
      <c r="AC62" s="12">
        <f>($C62/INDEX('Nutrition Table'!$A$5:$AN$277,$B62+1,2))*(INDEX('Nutrition Table'!$A$5:$AN$277,$B62+1,'Nutrition Table'!AB$4))</f>
        <v>0</v>
      </c>
      <c r="AD62" s="12">
        <f>($C62/INDEX('Nutrition Table'!$A$5:$AN$277,$B62+1,2))*(INDEX('Nutrition Table'!$A$5:$AN$277,$B62+1,'Nutrition Table'!AC$4))</f>
        <v>0</v>
      </c>
      <c r="AE62" s="40">
        <f>($C62/INDEX('Nutrition Table'!$A$5:$AN$277,$B62+1,2))*(INDEX('Nutrition Table'!$A$5:$AN$277,$B62+1,'Nutrition Table'!AD$4))</f>
        <v>0</v>
      </c>
      <c r="AF62" s="12">
        <f>($C62/INDEX('Nutrition Table'!$A$5:$AN$277,$B62+1,2))*(INDEX('Nutrition Table'!$A$5:$AN$277,$B62+1,'Nutrition Table'!AE$4))</f>
        <v>0</v>
      </c>
      <c r="AG62" s="12">
        <f>($C62/INDEX('Nutrition Table'!$A$5:$AN$277,$B62+1,2))*(INDEX('Nutrition Table'!$A$5:$AN$277,$B62+1,'Nutrition Table'!AF$4))</f>
        <v>0</v>
      </c>
      <c r="AH62" s="40">
        <f>($C62/INDEX('Nutrition Table'!$A$5:$AN$277,$B62+1,2))*(INDEX('Nutrition Table'!$A$5:$AN$277,$B62+1,'Nutrition Table'!AG$4))</f>
        <v>0</v>
      </c>
      <c r="AI62" s="12">
        <f>($C62/INDEX('Nutrition Table'!$A$5:$AN$277,$B62+1,2))*(INDEX('Nutrition Table'!$A$5:$AN$277,$B62+1,'Nutrition Table'!AH$4))</f>
        <v>0</v>
      </c>
      <c r="AJ62" s="12">
        <f>($C62/INDEX('Nutrition Table'!$A$5:$AN$277,$B62+1,2))*(INDEX('Nutrition Table'!$A$5:$AN$277,$B62+1,'Nutrition Table'!AI$4))</f>
        <v>0</v>
      </c>
      <c r="AK62" s="40">
        <f>($C62/INDEX('Nutrition Table'!$A$5:$AN$277,$B62+1,2))*(INDEX('Nutrition Table'!$A$5:$AN$277,$B62+1,'Nutrition Table'!AJ$4))</f>
        <v>0</v>
      </c>
      <c r="AL62" s="12">
        <f>($C62/INDEX('Nutrition Table'!$A$5:$AN$277,$B62+1,2))*(INDEX('Nutrition Table'!$A$5:$AN$277,$B62+1,'Nutrition Table'!AK$4))</f>
        <v>0</v>
      </c>
      <c r="AM62" s="12" t="str">
        <f>INDEX('Nutrition Table'!$A$5:$AN$277,$B62+1,'Nutrition Table'!AL$4)</f>
        <v>-</v>
      </c>
      <c r="AN62" s="40" t="str">
        <f>IF(AM62="-","-",AM62*G62/100)</f>
        <v>-</v>
      </c>
      <c r="AO62" s="131">
        <f>INDEX('Nutrition Table'!$A$5:$AN$277,$B62+1,'Nutrition Table'!AM$4)</f>
        <v>0</v>
      </c>
      <c r="AP62" s="12" t="str">
        <f>INDEX('Nutrition Table'!$A$5:$AN$277,$B62+1,'Nutrition Table'!AN$4)</f>
        <v xml:space="preserve"> --------------- </v>
      </c>
      <c r="AQ62" s="445">
        <f>($C62/INDEX('Nutrition Table'!$A$5:$AO$277,$B62+1,2))*(INDEX('Nutrition Table'!$A$5:$AO$277,$B62+1,'Nutrition Table'!AO$4))</f>
        <v>0</v>
      </c>
    </row>
    <row r="63" spans="1:43" ht="16.05" customHeight="1" x14ac:dyDescent="0.25">
      <c r="A63" s="304"/>
      <c r="B63" s="510">
        <v>1</v>
      </c>
      <c r="C63" s="485">
        <v>0</v>
      </c>
      <c r="D63" s="25" t="str">
        <f>INDEX('Nutrition Table'!$A$5:$AN$277,$B63+1,'Nutrition Table'!C$4)</f>
        <v>-</v>
      </c>
      <c r="E63" s="12">
        <f>($C63/INDEX('Nutrition Table'!$A$5:$AN$277,$B63+1,2))*(INDEX('Nutrition Table'!$A$5:$AN$277,$B63+1,'Nutrition Table'!D$4))</f>
        <v>0</v>
      </c>
      <c r="F63" s="12">
        <f>($C63/INDEX('Nutrition Table'!$A$5:$AN$277,$B63+1,2))*(INDEX('Nutrition Table'!$A$5:$AN$277,$B63+1,'Nutrition Table'!E$4))</f>
        <v>0</v>
      </c>
      <c r="G63" s="12">
        <f>($C63/INDEX('Nutrition Table'!$A$5:$AN$277,$B63+1,2))*(INDEX('Nutrition Table'!$A$5:$AN$277,$B63+1,'Nutrition Table'!F$4))</f>
        <v>0</v>
      </c>
      <c r="H63" s="16">
        <f>($C63/INDEX('Nutrition Table'!$A$5:$AN$277,$B63+1,2))*(INDEX('Nutrition Table'!$A$5:$AN$277,$B63+1,'Nutrition Table'!G$4))</f>
        <v>0</v>
      </c>
      <c r="I63" s="45">
        <f>($C63/INDEX('Nutrition Table'!$A$5:$AN$277,$B63+1,2))*(INDEX('Nutrition Table'!$A$5:$AN$277,$B63+1,'Nutrition Table'!H$4))</f>
        <v>0</v>
      </c>
      <c r="J63" s="12">
        <f>($C63/INDEX('Nutrition Table'!$A$5:$AN$277,$B63+1,2))*(INDEX('Nutrition Table'!$A$5:$AN$277,$B63+1,'Nutrition Table'!I$4))</f>
        <v>0</v>
      </c>
      <c r="K63" s="12">
        <f>($C63/INDEX('Nutrition Table'!$A$5:$AN$277,$B63+1,2))*(INDEX('Nutrition Table'!$A$5:$AN$277,$B63+1,'Nutrition Table'!J$4))</f>
        <v>0</v>
      </c>
      <c r="L63" s="12">
        <f>($C63/INDEX('Nutrition Table'!$A$5:$AN$277,$B63+1,2))*(INDEX('Nutrition Table'!$A$5:$AN$277,$B63+1,'Nutrition Table'!K$4))</f>
        <v>0</v>
      </c>
      <c r="M63" s="12">
        <f>($C63/INDEX('Nutrition Table'!$A$5:$AN$277,$B63+1,2))*(INDEX('Nutrition Table'!$A$5:$AN$277,$B63+1,'Nutrition Table'!L$4))</f>
        <v>0</v>
      </c>
      <c r="N63" s="12">
        <f>($C63/INDEX('Nutrition Table'!$A$5:$AN$277,$B63+1,2))*(INDEX('Nutrition Table'!$A$5:$AN$277,$B63+1,'Nutrition Table'!M$4))</f>
        <v>0</v>
      </c>
      <c r="O63" s="12">
        <f>($C63/INDEX('Nutrition Table'!$A$5:$AN$277,$B63+1,2))*(INDEX('Nutrition Table'!$A$5:$AN$277,$B63+1,'Nutrition Table'!N$4))</f>
        <v>0</v>
      </c>
      <c r="P63" s="12">
        <f>($C63/INDEX('Nutrition Table'!$A$5:$AN$277,$B63+1,2))*(INDEX('Nutrition Table'!$A$5:$AN$277,$B63+1,'Nutrition Table'!O$4))</f>
        <v>0</v>
      </c>
      <c r="Q63" s="12">
        <f>($C63/INDEX('Nutrition Table'!$A$5:$AN$277,$B63+1,2))*(INDEX('Nutrition Table'!$A$5:$AN$277,$B63+1,'Nutrition Table'!P$4))</f>
        <v>0</v>
      </c>
      <c r="R63" s="12">
        <f>($C63/INDEX('Nutrition Table'!$A$5:$AN$277,$B63+1,2))*(INDEX('Nutrition Table'!$A$5:$AN$277,$B63+1,'Nutrition Table'!Q$4))</f>
        <v>0</v>
      </c>
      <c r="S63" s="12">
        <f>($C63/INDEX('Nutrition Table'!$A$5:$AN$277,$B63+1,2))*(INDEX('Nutrition Table'!$A$5:$AN$277,$B63+1,'Nutrition Table'!R$4))</f>
        <v>0</v>
      </c>
      <c r="T63" s="12">
        <f>($C63/INDEX('Nutrition Table'!$A$5:$AN$277,$B63+1,2))*(INDEX('Nutrition Table'!$A$5:$AN$277,$B63+1,'Nutrition Table'!S$4))</f>
        <v>0</v>
      </c>
      <c r="U63" s="40">
        <f>($C63/INDEX('Nutrition Table'!$A$5:$AN$277,$B63+1,2))*(INDEX('Nutrition Table'!$A$5:$AN$277,$B63+1,'Nutrition Table'!T$4))</f>
        <v>0</v>
      </c>
      <c r="V63" s="12">
        <f>($C63/INDEX('Nutrition Table'!$A$5:$AN$277,$B63+1,2))*(INDEX('Nutrition Table'!$A$5:$AN$277,$B63+1,'Nutrition Table'!U$4))</f>
        <v>0</v>
      </c>
      <c r="W63" s="12">
        <f>($C63/INDEX('Nutrition Table'!$A$5:$AN$277,$B63+1,2))*(INDEX('Nutrition Table'!$A$5:$AN$277,$B63+1,'Nutrition Table'!V$4))</f>
        <v>0</v>
      </c>
      <c r="X63" s="12">
        <f>($C63/INDEX('Nutrition Table'!$A$5:$AN$277,$B63+1,2))*(INDEX('Nutrition Table'!$A$5:$AN$277,$B63+1,'Nutrition Table'!W$4))</f>
        <v>0</v>
      </c>
      <c r="Y63" s="12">
        <f>($C63/INDEX('Nutrition Table'!$A$5:$AN$277,$B63+1,2))*(INDEX('Nutrition Table'!$A$5:$AN$277,$B63+1,'Nutrition Table'!X$4))</f>
        <v>0</v>
      </c>
      <c r="Z63" s="12">
        <f>($C63/INDEX('Nutrition Table'!$A$5:$AN$277,$B63+1,2))*(INDEX('Nutrition Table'!$A$5:$AN$277,$B63+1,'Nutrition Table'!Y$4))</f>
        <v>0</v>
      </c>
      <c r="AA63" s="12">
        <f>($C63/INDEX('Nutrition Table'!$A$5:$AN$277,$B63+1,2))*(INDEX('Nutrition Table'!$A$5:$AN$277,$B63+1,'Nutrition Table'!Z$4))</f>
        <v>0</v>
      </c>
      <c r="AB63" s="12">
        <f>($C63/INDEX('Nutrition Table'!$A$5:$AN$277,$B63+1,2))*(INDEX('Nutrition Table'!$A$5:$AN$277,$B63+1,'Nutrition Table'!AA$4))</f>
        <v>0</v>
      </c>
      <c r="AC63" s="12">
        <f>($C63/INDEX('Nutrition Table'!$A$5:$AN$277,$B63+1,2))*(INDEX('Nutrition Table'!$A$5:$AN$277,$B63+1,'Nutrition Table'!AB$4))</f>
        <v>0</v>
      </c>
      <c r="AD63" s="12">
        <f>($C63/INDEX('Nutrition Table'!$A$5:$AN$277,$B63+1,2))*(INDEX('Nutrition Table'!$A$5:$AN$277,$B63+1,'Nutrition Table'!AC$4))</f>
        <v>0</v>
      </c>
      <c r="AE63" s="40">
        <f>($C63/INDEX('Nutrition Table'!$A$5:$AN$277,$B63+1,2))*(INDEX('Nutrition Table'!$A$5:$AN$277,$B63+1,'Nutrition Table'!AD$4))</f>
        <v>0</v>
      </c>
      <c r="AF63" s="12">
        <f>($C63/INDEX('Nutrition Table'!$A$5:$AN$277,$B63+1,2))*(INDEX('Nutrition Table'!$A$5:$AN$277,$B63+1,'Nutrition Table'!AE$4))</f>
        <v>0</v>
      </c>
      <c r="AG63" s="12">
        <f>($C63/INDEX('Nutrition Table'!$A$5:$AN$277,$B63+1,2))*(INDEX('Nutrition Table'!$A$5:$AN$277,$B63+1,'Nutrition Table'!AF$4))</f>
        <v>0</v>
      </c>
      <c r="AH63" s="40">
        <f>($C63/INDEX('Nutrition Table'!$A$5:$AN$277,$B63+1,2))*(INDEX('Nutrition Table'!$A$5:$AN$277,$B63+1,'Nutrition Table'!AG$4))</f>
        <v>0</v>
      </c>
      <c r="AI63" s="12">
        <f>($C63/INDEX('Nutrition Table'!$A$5:$AN$277,$B63+1,2))*(INDEX('Nutrition Table'!$A$5:$AN$277,$B63+1,'Nutrition Table'!AH$4))</f>
        <v>0</v>
      </c>
      <c r="AJ63" s="12">
        <f>($C63/INDEX('Nutrition Table'!$A$5:$AN$277,$B63+1,2))*(INDEX('Nutrition Table'!$A$5:$AN$277,$B63+1,'Nutrition Table'!AI$4))</f>
        <v>0</v>
      </c>
      <c r="AK63" s="40">
        <f>($C63/INDEX('Nutrition Table'!$A$5:$AN$277,$B63+1,2))*(INDEX('Nutrition Table'!$A$5:$AN$277,$B63+1,'Nutrition Table'!AJ$4))</f>
        <v>0</v>
      </c>
      <c r="AL63" s="12">
        <f>($C63/INDEX('Nutrition Table'!$A$5:$AN$277,$B63+1,2))*(INDEX('Nutrition Table'!$A$5:$AN$277,$B63+1,'Nutrition Table'!AK$4))</f>
        <v>0</v>
      </c>
      <c r="AM63" s="12" t="str">
        <f>INDEX('Nutrition Table'!$A$5:$AN$277,$B63+1,'Nutrition Table'!AL$4)</f>
        <v>-</v>
      </c>
      <c r="AN63" s="40" t="str">
        <f>IF(AM63="-","-",AM63*G63/100)</f>
        <v>-</v>
      </c>
      <c r="AO63" s="131">
        <f>INDEX('Nutrition Table'!$A$5:$AN$277,$B63+1,'Nutrition Table'!AM$4)</f>
        <v>0</v>
      </c>
      <c r="AP63" s="12" t="str">
        <f>INDEX('Nutrition Table'!$A$5:$AN$277,$B63+1,'Nutrition Table'!AN$4)</f>
        <v xml:space="preserve"> --------------- </v>
      </c>
      <c r="AQ63" s="445">
        <f>($C63/INDEX('Nutrition Table'!$A$5:$AO$277,$B63+1,2))*(INDEX('Nutrition Table'!$A$5:$AO$277,$B63+1,'Nutrition Table'!AO$4))</f>
        <v>0</v>
      </c>
    </row>
    <row r="64" spans="1:43" ht="16.05" customHeight="1" x14ac:dyDescent="0.25">
      <c r="A64" s="304"/>
      <c r="B64" s="35" t="s">
        <v>208</v>
      </c>
      <c r="C64" s="489">
        <f>SUM(C54:C63)</f>
        <v>460</v>
      </c>
      <c r="D64" s="490" t="s">
        <v>200</v>
      </c>
      <c r="E64" s="13">
        <f>SUM(E54:E63)</f>
        <v>386.5</v>
      </c>
      <c r="F64" s="13">
        <f t="shared" ref="F64:AL64" si="13">SUM(F54:F63)</f>
        <v>36.76</v>
      </c>
      <c r="G64" s="13">
        <f t="shared" si="13"/>
        <v>49.19</v>
      </c>
      <c r="H64" s="17">
        <f t="shared" si="13"/>
        <v>4.84</v>
      </c>
      <c r="I64" s="92">
        <f t="shared" si="13"/>
        <v>46</v>
      </c>
      <c r="J64" s="93">
        <f t="shared" si="13"/>
        <v>363.6</v>
      </c>
      <c r="K64" s="93">
        <f t="shared" si="13"/>
        <v>600.5</v>
      </c>
      <c r="L64" s="93">
        <f t="shared" si="13"/>
        <v>797.2</v>
      </c>
      <c r="M64" s="93">
        <f t="shared" si="13"/>
        <v>1180.3</v>
      </c>
      <c r="N64" s="93">
        <f t="shared" si="13"/>
        <v>166.5</v>
      </c>
      <c r="O64" s="93">
        <f t="shared" si="13"/>
        <v>24.6</v>
      </c>
      <c r="P64" s="93">
        <f t="shared" si="13"/>
        <v>1.5</v>
      </c>
      <c r="Q64" s="93">
        <f t="shared" si="13"/>
        <v>900</v>
      </c>
      <c r="R64" s="93">
        <f t="shared" si="13"/>
        <v>0</v>
      </c>
      <c r="S64" s="93">
        <f t="shared" si="13"/>
        <v>250</v>
      </c>
      <c r="T64" s="93">
        <f t="shared" si="13"/>
        <v>0.89999999999999991</v>
      </c>
      <c r="U64" s="106">
        <f t="shared" si="13"/>
        <v>48600</v>
      </c>
      <c r="V64" s="93">
        <f t="shared" si="13"/>
        <v>525500</v>
      </c>
      <c r="W64" s="93">
        <f t="shared" si="13"/>
        <v>182.1</v>
      </c>
      <c r="X64" s="93">
        <f t="shared" si="13"/>
        <v>1410</v>
      </c>
      <c r="Y64" s="93">
        <f t="shared" si="13"/>
        <v>81200</v>
      </c>
      <c r="Z64" s="93">
        <f t="shared" si="13"/>
        <v>1288.7</v>
      </c>
      <c r="AA64" s="93">
        <f t="shared" si="13"/>
        <v>445600</v>
      </c>
      <c r="AB64" s="93">
        <f t="shared" si="13"/>
        <v>680300</v>
      </c>
      <c r="AC64" s="93">
        <f t="shared" si="13"/>
        <v>19.600000000000001</v>
      </c>
      <c r="AD64" s="93">
        <f t="shared" si="13"/>
        <v>139000</v>
      </c>
      <c r="AE64" s="106">
        <f t="shared" si="13"/>
        <v>2240</v>
      </c>
      <c r="AF64" s="93">
        <f t="shared" si="13"/>
        <v>361.59999999999997</v>
      </c>
      <c r="AG64" s="93">
        <f t="shared" si="13"/>
        <v>2.8400000000000003</v>
      </c>
      <c r="AH64" s="106">
        <f t="shared" si="13"/>
        <v>6</v>
      </c>
      <c r="AI64" s="93">
        <f t="shared" si="13"/>
        <v>1.5572499999999998</v>
      </c>
      <c r="AJ64" s="93">
        <f t="shared" si="13"/>
        <v>1.7640750000000001</v>
      </c>
      <c r="AK64" s="106">
        <f t="shared" si="13"/>
        <v>1.1372249999999999</v>
      </c>
      <c r="AL64" s="93">
        <f t="shared" si="13"/>
        <v>26.93</v>
      </c>
      <c r="AM64" s="93">
        <f>100*AN64/(IF(AM54="-",0,G54)+IF(AM55="-",0,G55)+IF(AM56="-",0,G56)+IF(AM57="-",0,G57)+IF(AM58="-",0,G58)+IF(AM59="-",0,G59)+IF(AM60="-",0,G60)+IF(AM61="-",0,G61)+IF(AM62="-",0,G62)+IF(AM63="-",0,G63)+0.0001)</f>
        <v>48.023687693255347</v>
      </c>
      <c r="AN64" s="106">
        <f>SUM(AN54:AN63)</f>
        <v>23.622900000000001</v>
      </c>
      <c r="AO64" s="136"/>
      <c r="AP64" s="93"/>
      <c r="AQ64" s="446">
        <f>SUM(AQ54:AQ63)</f>
        <v>0</v>
      </c>
    </row>
    <row r="65" spans="1:43" ht="16.05" customHeight="1" x14ac:dyDescent="0.25">
      <c r="A65" s="304"/>
      <c r="B65" s="35" t="s">
        <v>209</v>
      </c>
      <c r="C65" s="491">
        <f>E64*100/C64</f>
        <v>84.021739130434781</v>
      </c>
      <c r="D65" s="490" t="s">
        <v>895</v>
      </c>
      <c r="E65" s="2"/>
      <c r="F65" s="3">
        <f>IF((F64+G64+H64)&gt;0,F64*4/(F64*4+G64*4+H64*9),0)</f>
        <v>0.37959520859149115</v>
      </c>
      <c r="G65" s="3">
        <f>IF((F64+G64+H64)&gt;0,G64*4/(F64*4+G64*4+H64*9),0)</f>
        <v>0.50795125980999589</v>
      </c>
      <c r="H65" s="5">
        <f>IF((F64+G64+H64)&gt;0,H64*9/(F64*4+G64*4+H64*9),0)</f>
        <v>0.11245353159851303</v>
      </c>
      <c r="I65" s="95"/>
      <c r="J65" s="82"/>
      <c r="K65" s="82"/>
      <c r="L65" s="82"/>
      <c r="M65" s="82"/>
      <c r="N65" s="82"/>
      <c r="O65" s="82"/>
      <c r="P65" s="82"/>
      <c r="Q65" s="82"/>
      <c r="R65" s="82"/>
      <c r="S65" s="82"/>
      <c r="T65" s="82"/>
      <c r="U65" s="94"/>
      <c r="V65" s="82"/>
      <c r="W65" s="82"/>
      <c r="X65" s="82"/>
      <c r="Y65" s="82"/>
      <c r="Z65" s="82"/>
      <c r="AA65" s="82"/>
      <c r="AB65" s="82"/>
      <c r="AC65" s="82"/>
      <c r="AD65" s="82"/>
      <c r="AE65" s="94"/>
      <c r="AF65" s="82"/>
      <c r="AG65" s="82"/>
      <c r="AH65" s="94"/>
      <c r="AI65" s="303">
        <f>IF((AI64+AJ64+AK64)&gt;0,AI64/(AI64+AJ64+AK64),0)</f>
        <v>0.34927274562357713</v>
      </c>
      <c r="AJ65" s="303">
        <f>IF((AI64+AJ64+AK64)&gt;0,AJ64/(AI64+AJ64+AK64),0)</f>
        <v>0.39566114543966091</v>
      </c>
      <c r="AK65" s="129">
        <f>IF((AI64+AJ64+AK64)&gt;0,AK64/(AI64+AJ64+AK64),0)</f>
        <v>0.25506610893676196</v>
      </c>
      <c r="AL65" s="303">
        <f>IF(G64&gt;0,AL64/G64,0)</f>
        <v>0.54746899776377311</v>
      </c>
      <c r="AM65" s="82"/>
      <c r="AN65" s="94"/>
      <c r="AO65" s="132"/>
      <c r="AP65" s="82"/>
      <c r="AQ65" s="447"/>
    </row>
    <row r="66" spans="1:43" ht="16.05" customHeight="1" x14ac:dyDescent="0.25">
      <c r="A66" s="305"/>
      <c r="B66" s="503" t="s">
        <v>429</v>
      </c>
      <c r="C66" s="4"/>
      <c r="D66" s="41"/>
      <c r="E66" s="48">
        <f>IF($C$9=0,0,E64/$C$9)</f>
        <v>0.10278571903463865</v>
      </c>
      <c r="F66" s="49">
        <f>IF($E$10=0,0,F64/$E$10)</f>
        <v>0.13034594331050683</v>
      </c>
      <c r="G66" s="49">
        <f>IF($E$11=0,0,G64/$E$11)</f>
        <v>0.10465261618243467</v>
      </c>
      <c r="H66" s="50">
        <f>IF($E$12=0,0,H64/$E$12)</f>
        <v>5.7921680739312538E-2</v>
      </c>
      <c r="I66" s="126">
        <f>IF(I$119=0,0,I64/I$119)</f>
        <v>1.0194357644660151E-2</v>
      </c>
      <c r="J66" s="127">
        <f>IF(J$119=0,0,J64/J$119)</f>
        <v>0.20144937171730604</v>
      </c>
      <c r="K66" s="127">
        <f t="shared" ref="K66:AH66" si="14">IF(K$119=0,0,K64/K$119)</f>
        <v>0.30710928590058967</v>
      </c>
      <c r="L66" s="127">
        <f t="shared" si="14"/>
        <v>3.3126121933382095E-2</v>
      </c>
      <c r="M66" s="127">
        <f t="shared" si="14"/>
        <v>0.15694435210424837</v>
      </c>
      <c r="N66" s="127">
        <f t="shared" si="14"/>
        <v>8.5151866948290064E-2</v>
      </c>
      <c r="O66" s="127">
        <f t="shared" si="14"/>
        <v>4.0888238813908656E-2</v>
      </c>
      <c r="P66" s="127">
        <f t="shared" si="14"/>
        <v>0.41553088225516921</v>
      </c>
      <c r="Q66" s="127">
        <f t="shared" si="14"/>
        <v>6.6484941160827073E-3</v>
      </c>
      <c r="R66" s="127">
        <f t="shared" si="14"/>
        <v>0</v>
      </c>
      <c r="S66" s="127">
        <f t="shared" si="14"/>
        <v>1.1080823526804512E-2</v>
      </c>
      <c r="T66" s="127">
        <f t="shared" si="14"/>
        <v>4.9863705870620305E-3</v>
      </c>
      <c r="U66" s="128">
        <f t="shared" si="14"/>
        <v>5.8748511643930829E-2</v>
      </c>
      <c r="V66" s="127">
        <f t="shared" si="14"/>
        <v>0.34937836580014625</v>
      </c>
      <c r="W66" s="127">
        <f t="shared" si="14"/>
        <v>0.13452119761540676</v>
      </c>
      <c r="X66" s="127">
        <f t="shared" si="14"/>
        <v>0.11717970879595772</v>
      </c>
      <c r="Y66" s="127">
        <f t="shared" si="14"/>
        <v>0.12853755291093233</v>
      </c>
      <c r="Z66" s="127">
        <f t="shared" si="14"/>
        <v>0.3725180159737298</v>
      </c>
      <c r="AA66" s="127">
        <f t="shared" si="14"/>
        <v>0.42322413973235062</v>
      </c>
      <c r="AB66" s="127">
        <f t="shared" si="14"/>
        <v>9.6233415897256716E-2</v>
      </c>
      <c r="AC66" s="127">
        <f t="shared" si="14"/>
        <v>0.2369281539549474</v>
      </c>
      <c r="AD66" s="127">
        <f t="shared" si="14"/>
        <v>6.160937880903309E-2</v>
      </c>
      <c r="AE66" s="128">
        <f t="shared" si="14"/>
        <v>0.13538751654568423</v>
      </c>
      <c r="AF66" s="127">
        <f t="shared" si="14"/>
        <v>6.4975553307446129E-2</v>
      </c>
      <c r="AG66" s="127">
        <f t="shared" si="14"/>
        <v>4.9688745499144447E-2</v>
      </c>
      <c r="AH66" s="128">
        <f t="shared" si="14"/>
        <v>1.9945482348248122E-2</v>
      </c>
      <c r="AI66" s="127"/>
      <c r="AJ66" s="127"/>
      <c r="AK66" s="128"/>
      <c r="AL66" s="127"/>
      <c r="AM66" s="127"/>
      <c r="AN66" s="128"/>
      <c r="AO66" s="137"/>
      <c r="AP66" s="127"/>
      <c r="AQ66" s="448"/>
    </row>
    <row r="67" spans="1:43" ht="16.05" customHeight="1" x14ac:dyDescent="0.25">
      <c r="A67" s="302" t="s">
        <v>939</v>
      </c>
      <c r="B67" s="501">
        <v>251</v>
      </c>
      <c r="C67" s="484">
        <v>150</v>
      </c>
      <c r="D67" s="38" t="str">
        <f>INDEX('Nutrition Table'!$A$5:$AN$277,$B67+1,'Nutrition Table'!C$4)</f>
        <v>gr</v>
      </c>
      <c r="E67" s="39">
        <f>($C67/INDEX('Nutrition Table'!$A$5:$AN$277,$B67+1,2))*(INDEX('Nutrition Table'!$A$5:$AN$277,$B67+1,'Nutrition Table'!D$4))</f>
        <v>166.5</v>
      </c>
      <c r="F67" s="12">
        <f>($C67/INDEX('Nutrition Table'!$A$5:$AN$277,$B67+1,2))*(INDEX('Nutrition Table'!$A$5:$AN$277,$B67+1,'Nutrition Table'!E$4))</f>
        <v>36.900000000000006</v>
      </c>
      <c r="G67" s="12">
        <f>($C67/INDEX('Nutrition Table'!$A$5:$AN$277,$B67+1,2))*(INDEX('Nutrition Table'!$A$5:$AN$277,$B67+1,'Nutrition Table'!F$4))</f>
        <v>0</v>
      </c>
      <c r="H67" s="16">
        <f>($C67/INDEX('Nutrition Table'!$A$5:$AN$277,$B67+1,2))*(INDEX('Nutrition Table'!$A$5:$AN$277,$B67+1,'Nutrition Table'!G$4))</f>
        <v>0.97500000000000009</v>
      </c>
      <c r="I67" s="45">
        <f>($C67/INDEX('Nutrition Table'!$A$5:$AN$277,$B67+1,2))*(INDEX('Nutrition Table'!$A$5:$AN$277,$B67+1,'Nutrition Table'!H$4))</f>
        <v>0</v>
      </c>
      <c r="J67" s="12">
        <f>($C67/INDEX('Nutrition Table'!$A$5:$AN$277,$B67+1,2))*(INDEX('Nutrition Table'!$A$5:$AN$277,$B67+1,'Nutrition Table'!I$4))</f>
        <v>61.5</v>
      </c>
      <c r="K67" s="12">
        <f>($C67/INDEX('Nutrition Table'!$A$5:$AN$277,$B67+1,2))*(INDEX('Nutrition Table'!$A$5:$AN$277,$B67+1,'Nutrition Table'!J$4))</f>
        <v>177</v>
      </c>
      <c r="L67" s="12">
        <f>($C67/INDEX('Nutrition Table'!$A$5:$AN$277,$B67+1,2))*(INDEX('Nutrition Table'!$A$5:$AN$277,$B67+1,'Nutrition Table'!K$4))</f>
        <v>9382.5</v>
      </c>
      <c r="M67" s="12">
        <f>($C67/INDEX('Nutrition Table'!$A$5:$AN$277,$B67+1,2))*(INDEX('Nutrition Table'!$A$5:$AN$277,$B67+1,'Nutrition Table'!L$4))</f>
        <v>1075.5</v>
      </c>
      <c r="N67" s="12">
        <f>($C67/INDEX('Nutrition Table'!$A$5:$AN$277,$B67+1,2))*(INDEX('Nutrition Table'!$A$5:$AN$277,$B67+1,'Nutrition Table'!M$4))</f>
        <v>870</v>
      </c>
      <c r="O67" s="12">
        <f>($C67/INDEX('Nutrition Table'!$A$5:$AN$277,$B67+1,2))*(INDEX('Nutrition Table'!$A$5:$AN$277,$B67+1,'Nutrition Table'!N$4))</f>
        <v>12</v>
      </c>
      <c r="P67" s="12">
        <f>($C67/INDEX('Nutrition Table'!$A$5:$AN$277,$B67+1,2))*(INDEX('Nutrition Table'!$A$5:$AN$277,$B67+1,'Nutrition Table'!O$4))</f>
        <v>0.70499999999999996</v>
      </c>
      <c r="Q67" s="12">
        <f>($C67/INDEX('Nutrition Table'!$A$5:$AN$277,$B67+1,2))*(INDEX('Nutrition Table'!$A$5:$AN$277,$B67+1,'Nutrition Table'!P$4))</f>
        <v>0</v>
      </c>
      <c r="R67" s="12">
        <f>($C67/INDEX('Nutrition Table'!$A$5:$AN$277,$B67+1,2))*(INDEX('Nutrition Table'!$A$5:$AN$277,$B67+1,'Nutrition Table'!Q$4))</f>
        <v>0</v>
      </c>
      <c r="S67" s="12">
        <f>($C67/INDEX('Nutrition Table'!$A$5:$AN$277,$B67+1,2))*(INDEX('Nutrition Table'!$A$5:$AN$277,$B67+1,'Nutrition Table'!R$4))</f>
        <v>0</v>
      </c>
      <c r="T67" s="12">
        <f>($C67/INDEX('Nutrition Table'!$A$5:$AN$277,$B67+1,2))*(INDEX('Nutrition Table'!$A$5:$AN$277,$B67+1,'Nutrition Table'!S$4))</f>
        <v>0</v>
      </c>
      <c r="U67" s="40">
        <f>($C67/INDEX('Nutrition Table'!$A$5:$AN$277,$B67+1,2))*(INDEX('Nutrition Table'!$A$5:$AN$277,$B67+1,'Nutrition Table'!T$4))</f>
        <v>0</v>
      </c>
      <c r="V67" s="12">
        <f>($C67/INDEX('Nutrition Table'!$A$5:$AN$277,$B67+1,2))*(INDEX('Nutrition Table'!$A$5:$AN$277,$B67+1,'Nutrition Table'!U$4))</f>
        <v>15000</v>
      </c>
      <c r="W67" s="12">
        <f>($C67/INDEX('Nutrition Table'!$A$5:$AN$277,$B67+1,2))*(INDEX('Nutrition Table'!$A$5:$AN$277,$B67+1,'Nutrition Table'!V$4))</f>
        <v>174</v>
      </c>
      <c r="X67" s="12">
        <f>($C67/INDEX('Nutrition Table'!$A$5:$AN$277,$B67+1,2))*(INDEX('Nutrition Table'!$A$5:$AN$277,$B67+1,'Nutrition Table'!W$4))</f>
        <v>1755</v>
      </c>
      <c r="Y67" s="12">
        <f>($C67/INDEX('Nutrition Table'!$A$5:$AN$277,$B67+1,2))*(INDEX('Nutrition Table'!$A$5:$AN$277,$B67+1,'Nutrition Table'!X$4))</f>
        <v>42000</v>
      </c>
      <c r="Z67" s="12">
        <f>($C67/INDEX('Nutrition Table'!$A$5:$AN$277,$B67+1,2))*(INDEX('Nutrition Table'!$A$5:$AN$277,$B67+1,'Nutrition Table'!Y$4))</f>
        <v>31.5</v>
      </c>
      <c r="AA67" s="12">
        <f>($C67/INDEX('Nutrition Table'!$A$5:$AN$277,$B67+1,2))*(INDEX('Nutrition Table'!$A$5:$AN$277,$B67+1,'Nutrition Table'!Z$4))</f>
        <v>309000</v>
      </c>
      <c r="AB67" s="12">
        <f>($C67/INDEX('Nutrition Table'!$A$5:$AN$277,$B67+1,2))*(INDEX('Nutrition Table'!$A$5:$AN$277,$B67+1,'Nutrition Table'!AA$4))</f>
        <v>439500</v>
      </c>
      <c r="AC67" s="12">
        <f>($C67/INDEX('Nutrition Table'!$A$5:$AN$277,$B67+1,2))*(INDEX('Nutrition Table'!$A$5:$AN$277,$B67+1,'Nutrition Table'!AB$4))</f>
        <v>36.599999999999994</v>
      </c>
      <c r="AD67" s="12">
        <f>($C67/INDEX('Nutrition Table'!$A$5:$AN$277,$B67+1,2))*(INDEX('Nutrition Table'!$A$5:$AN$277,$B67+1,'Nutrition Table'!AC$4))</f>
        <v>73500</v>
      </c>
      <c r="AE67" s="40">
        <f>($C67/INDEX('Nutrition Table'!$A$5:$AN$277,$B67+1,2))*(INDEX('Nutrition Table'!$A$5:$AN$277,$B67+1,'Nutrition Table'!AD$4))</f>
        <v>1860</v>
      </c>
      <c r="AF67" s="12">
        <f>($C67/INDEX('Nutrition Table'!$A$5:$AN$277,$B67+1,2))*(INDEX('Nutrition Table'!$A$5:$AN$277,$B67+1,'Nutrition Table'!AE$4))</f>
        <v>111.18</v>
      </c>
      <c r="AG67" s="12">
        <f>($C67/INDEX('Nutrition Table'!$A$5:$AN$277,$B67+1,2))*(INDEX('Nutrition Table'!$A$5:$AN$277,$B67+1,'Nutrition Table'!AF$4))</f>
        <v>0</v>
      </c>
      <c r="AH67" s="40">
        <f>($C67/INDEX('Nutrition Table'!$A$5:$AN$277,$B67+1,2))*(INDEX('Nutrition Table'!$A$5:$AN$277,$B67+1,'Nutrition Table'!AG$4))</f>
        <v>93</v>
      </c>
      <c r="AI67" s="12">
        <f>($C67/INDEX('Nutrition Table'!$A$5:$AN$277,$B67+1,2))*(INDEX('Nutrition Table'!$A$5:$AN$277,$B67+1,'Nutrition Table'!AH$4))</f>
        <v>0.315</v>
      </c>
      <c r="AJ67" s="12">
        <f>($C67/INDEX('Nutrition Table'!$A$5:$AN$277,$B67+1,2))*(INDEX('Nutrition Table'!$A$5:$AN$277,$B67+1,'Nutrition Table'!AI$4))</f>
        <v>0.16500000000000001</v>
      </c>
      <c r="AK67" s="40">
        <f>($C67/INDEX('Nutrition Table'!$A$5:$AN$277,$B67+1,2))*(INDEX('Nutrition Table'!$A$5:$AN$277,$B67+1,'Nutrition Table'!AJ$4))</f>
        <v>0.255</v>
      </c>
      <c r="AL67" s="12">
        <f>($C67/INDEX('Nutrition Table'!$A$5:$AN$277,$B67+1,2))*(INDEX('Nutrition Table'!$A$5:$AN$277,$B67+1,'Nutrition Table'!AK$4))</f>
        <v>0</v>
      </c>
      <c r="AM67" s="12">
        <f>INDEX('Nutrition Table'!$A$5:$AN$277,$B67+1,'Nutrition Table'!AL$4)</f>
        <v>0</v>
      </c>
      <c r="AN67" s="40">
        <f>IF(AM67="-","-",AM67*G67/100)</f>
        <v>0</v>
      </c>
      <c r="AO67" s="131">
        <f>INDEX('Nutrition Table'!$A$5:$AN$277,$B67+1,'Nutrition Table'!AM$4)</f>
        <v>0</v>
      </c>
      <c r="AP67" s="12" t="str">
        <f>INDEX('Nutrition Table'!$A$5:$AN$277,$B67+1,'Nutrition Table'!AN$4)</f>
        <v>kalkoen, borst</v>
      </c>
      <c r="AQ67" s="445">
        <f>($C67/INDEX('Nutrition Table'!$A$5:$AO$277,$B67+1,2))*(INDEX('Nutrition Table'!$A$5:$AO$277,$B67+1,'Nutrition Table'!AO$4))</f>
        <v>0</v>
      </c>
    </row>
    <row r="68" spans="1:43" ht="16.05" customHeight="1" x14ac:dyDescent="0.25">
      <c r="A68" s="532" t="s">
        <v>940</v>
      </c>
      <c r="B68" s="502">
        <v>213</v>
      </c>
      <c r="C68" s="485">
        <v>100</v>
      </c>
      <c r="D68" s="25" t="str">
        <f>INDEX('Nutrition Table'!$A$5:$AN$277,$B68+1,'Nutrition Table'!C$4)</f>
        <v>gr</v>
      </c>
      <c r="E68" s="12">
        <f>($C68/INDEX('Nutrition Table'!$A$5:$AN$277,$B68+1,2))*(INDEX('Nutrition Table'!$A$5:$AN$277,$B68+1,'Nutrition Table'!D$4))</f>
        <v>360</v>
      </c>
      <c r="F68" s="12">
        <f>($C68/INDEX('Nutrition Table'!$A$5:$AN$277,$B68+1,2))*(INDEX('Nutrition Table'!$A$5:$AN$277,$B68+1,'Nutrition Table'!E$4))</f>
        <v>6.61</v>
      </c>
      <c r="G68" s="12">
        <f>($C68/INDEX('Nutrition Table'!$A$5:$AN$277,$B68+1,2))*(INDEX('Nutrition Table'!$A$5:$AN$277,$B68+1,'Nutrition Table'!F$4))</f>
        <v>79.34</v>
      </c>
      <c r="H68" s="16">
        <f>($C68/INDEX('Nutrition Table'!$A$5:$AN$277,$B68+1,2))*(INDEX('Nutrition Table'!$A$5:$AN$277,$B68+1,'Nutrition Table'!G$4))</f>
        <v>0.57999999999999996</v>
      </c>
      <c r="I68" s="45">
        <f>($C68/INDEX('Nutrition Table'!$A$5:$AN$277,$B68+1,2))*(INDEX('Nutrition Table'!$A$5:$AN$277,$B68+1,'Nutrition Table'!H$4))</f>
        <v>0</v>
      </c>
      <c r="J68" s="12">
        <f>($C68/INDEX('Nutrition Table'!$A$5:$AN$277,$B68+1,2))*(INDEX('Nutrition Table'!$A$5:$AN$277,$B68+1,'Nutrition Table'!I$4))</f>
        <v>70</v>
      </c>
      <c r="K68" s="12">
        <f>($C68/INDEX('Nutrition Table'!$A$5:$AN$277,$B68+1,2))*(INDEX('Nutrition Table'!$A$5:$AN$277,$B68+1,'Nutrition Table'!J$4))</f>
        <v>48</v>
      </c>
      <c r="L68" s="12">
        <f>($C68/INDEX('Nutrition Table'!$A$5:$AN$277,$B68+1,2))*(INDEX('Nutrition Table'!$A$5:$AN$277,$B68+1,'Nutrition Table'!K$4))</f>
        <v>1600</v>
      </c>
      <c r="M68" s="12">
        <f>($C68/INDEX('Nutrition Table'!$A$5:$AN$277,$B68+1,2))*(INDEX('Nutrition Table'!$A$5:$AN$277,$B68+1,'Nutrition Table'!L$4))</f>
        <v>1342</v>
      </c>
      <c r="N68" s="12">
        <f>($C68/INDEX('Nutrition Table'!$A$5:$AN$277,$B68+1,2))*(INDEX('Nutrition Table'!$A$5:$AN$277,$B68+1,'Nutrition Table'!M$4))</f>
        <v>145</v>
      </c>
      <c r="O68" s="12">
        <f>($C68/INDEX('Nutrition Table'!$A$5:$AN$277,$B68+1,2))*(INDEX('Nutrition Table'!$A$5:$AN$277,$B68+1,'Nutrition Table'!N$4))</f>
        <v>9</v>
      </c>
      <c r="P68" s="12">
        <f>($C68/INDEX('Nutrition Table'!$A$5:$AN$277,$B68+1,2))*(INDEX('Nutrition Table'!$A$5:$AN$277,$B68+1,'Nutrition Table'!O$4))</f>
        <v>0</v>
      </c>
      <c r="Q68" s="12">
        <f>($C68/INDEX('Nutrition Table'!$A$5:$AN$277,$B68+1,2))*(INDEX('Nutrition Table'!$A$5:$AN$277,$B68+1,'Nutrition Table'!P$4))</f>
        <v>0</v>
      </c>
      <c r="R68" s="12">
        <f>($C68/INDEX('Nutrition Table'!$A$5:$AN$277,$B68+1,2))*(INDEX('Nutrition Table'!$A$5:$AN$277,$B68+1,'Nutrition Table'!Q$4))</f>
        <v>0</v>
      </c>
      <c r="S68" s="12">
        <f>($C68/INDEX('Nutrition Table'!$A$5:$AN$277,$B68+1,2))*(INDEX('Nutrition Table'!$A$5:$AN$277,$B68+1,'Nutrition Table'!R$4))</f>
        <v>0</v>
      </c>
      <c r="T68" s="12">
        <f>($C68/INDEX('Nutrition Table'!$A$5:$AN$277,$B68+1,2))*(INDEX('Nutrition Table'!$A$5:$AN$277,$B68+1,'Nutrition Table'!S$4))</f>
        <v>0</v>
      </c>
      <c r="U68" s="40">
        <f>($C68/INDEX('Nutrition Table'!$A$5:$AN$277,$B68+1,2))*(INDEX('Nutrition Table'!$A$5:$AN$277,$B68+1,'Nutrition Table'!T$4))</f>
        <v>0</v>
      </c>
      <c r="V68" s="12">
        <f>($C68/INDEX('Nutrition Table'!$A$5:$AN$277,$B68+1,2))*(INDEX('Nutrition Table'!$A$5:$AN$277,$B68+1,'Nutrition Table'!U$4))</f>
        <v>9000</v>
      </c>
      <c r="W68" s="12">
        <f>($C68/INDEX('Nutrition Table'!$A$5:$AN$277,$B68+1,2))*(INDEX('Nutrition Table'!$A$5:$AN$277,$B68+1,'Nutrition Table'!V$4))</f>
        <v>110</v>
      </c>
      <c r="X68" s="12">
        <f>($C68/INDEX('Nutrition Table'!$A$5:$AN$277,$B68+1,2))*(INDEX('Nutrition Table'!$A$5:$AN$277,$B68+1,'Nutrition Table'!W$4))</f>
        <v>800</v>
      </c>
      <c r="Y68" s="12">
        <f>($C68/INDEX('Nutrition Table'!$A$5:$AN$277,$B68+1,2))*(INDEX('Nutrition Table'!$A$5:$AN$277,$B68+1,'Nutrition Table'!X$4))</f>
        <v>35000</v>
      </c>
      <c r="Z68" s="12">
        <f>($C68/INDEX('Nutrition Table'!$A$5:$AN$277,$B68+1,2))*(INDEX('Nutrition Table'!$A$5:$AN$277,$B68+1,'Nutrition Table'!Y$4))</f>
        <v>1100</v>
      </c>
      <c r="AA68" s="12">
        <f>($C68/INDEX('Nutrition Table'!$A$5:$AN$277,$B68+1,2))*(INDEX('Nutrition Table'!$A$5:$AN$277,$B68+1,'Nutrition Table'!Z$4))</f>
        <v>108000</v>
      </c>
      <c r="AB68" s="12">
        <f>($C68/INDEX('Nutrition Table'!$A$5:$AN$277,$B68+1,2))*(INDEX('Nutrition Table'!$A$5:$AN$277,$B68+1,'Nutrition Table'!AA$4))</f>
        <v>86000</v>
      </c>
      <c r="AC68" s="12">
        <f>($C68/INDEX('Nutrition Table'!$A$5:$AN$277,$B68+1,2))*(INDEX('Nutrition Table'!$A$5:$AN$277,$B68+1,'Nutrition Table'!AB$4))</f>
        <v>0</v>
      </c>
      <c r="AD68" s="12">
        <f>($C68/INDEX('Nutrition Table'!$A$5:$AN$277,$B68+1,2))*(INDEX('Nutrition Table'!$A$5:$AN$277,$B68+1,'Nutrition Table'!AC$4))</f>
        <v>1000</v>
      </c>
      <c r="AE68" s="40">
        <f>($C68/INDEX('Nutrition Table'!$A$5:$AN$277,$B68+1,2))*(INDEX('Nutrition Table'!$A$5:$AN$277,$B68+1,'Nutrition Table'!AD$4))</f>
        <v>1160</v>
      </c>
      <c r="AF68" s="12">
        <f>($C68/INDEX('Nutrition Table'!$A$5:$AN$277,$B68+1,2))*(INDEX('Nutrition Table'!$A$5:$AN$277,$B68+1,'Nutrition Table'!AE$4))</f>
        <v>12.89</v>
      </c>
      <c r="AG68" s="12">
        <f>($C68/INDEX('Nutrition Table'!$A$5:$AN$277,$B68+1,2))*(INDEX('Nutrition Table'!$A$5:$AN$277,$B68+1,'Nutrition Table'!AF$4))</f>
        <v>0</v>
      </c>
      <c r="AH68" s="40">
        <f>($C68/INDEX('Nutrition Table'!$A$5:$AN$277,$B68+1,2))*(INDEX('Nutrition Table'!$A$5:$AN$277,$B68+1,'Nutrition Table'!AG$4))</f>
        <v>0</v>
      </c>
      <c r="AI68" s="12">
        <f>($C68/INDEX('Nutrition Table'!$A$5:$AN$277,$B68+1,2))*(INDEX('Nutrition Table'!$A$5:$AN$277,$B68+1,'Nutrition Table'!AH$4))</f>
        <v>0.158</v>
      </c>
      <c r="AJ68" s="12">
        <f>($C68/INDEX('Nutrition Table'!$A$5:$AN$277,$B68+1,2))*(INDEX('Nutrition Table'!$A$5:$AN$277,$B68+1,'Nutrition Table'!AI$4))</f>
        <v>0.18099999999999999</v>
      </c>
      <c r="AK68" s="40">
        <f>($C68/INDEX('Nutrition Table'!$A$5:$AN$277,$B68+1,2))*(INDEX('Nutrition Table'!$A$5:$AN$277,$B68+1,'Nutrition Table'!AJ$4))</f>
        <v>0.155</v>
      </c>
      <c r="AL68" s="12">
        <f>($C68/INDEX('Nutrition Table'!$A$5:$AN$277,$B68+1,2))*(INDEX('Nutrition Table'!$A$5:$AN$277,$B68+1,'Nutrition Table'!AK$4))</f>
        <v>0</v>
      </c>
      <c r="AM68" s="12">
        <f>INDEX('Nutrition Table'!$A$5:$AN$277,$B68+1,'Nutrition Table'!AL$4)</f>
        <v>70</v>
      </c>
      <c r="AN68" s="40">
        <f t="shared" ref="AN68:AN74" si="15">IF(AM68="-","-",AM68*G68/100)</f>
        <v>55.538000000000004</v>
      </c>
      <c r="AO68" s="131">
        <f>INDEX('Nutrition Table'!$A$5:$AN$277,$B68+1,'Nutrition Table'!AM$4)</f>
        <v>0</v>
      </c>
      <c r="AP68" s="12" t="str">
        <f>INDEX('Nutrition Table'!$A$5:$AN$277,$B68+1,'Nutrition Table'!AN$4)</f>
        <v>rijst, wit, medium korrel</v>
      </c>
      <c r="AQ68" s="445">
        <f>($C68/INDEX('Nutrition Table'!$A$5:$AO$277,$B68+1,2))*(INDEX('Nutrition Table'!$A$5:$AO$277,$B68+1,'Nutrition Table'!AO$4))</f>
        <v>0</v>
      </c>
    </row>
    <row r="69" spans="1:43" ht="16.05" customHeight="1" x14ac:dyDescent="0.25">
      <c r="A69" s="301"/>
      <c r="B69" s="502">
        <v>41</v>
      </c>
      <c r="C69" s="485">
        <v>100</v>
      </c>
      <c r="D69" s="25" t="str">
        <f>INDEX('Nutrition Table'!$A$5:$AN$277,$B69+1,'Nutrition Table'!C$4)</f>
        <v>gr</v>
      </c>
      <c r="E69" s="12">
        <f>($C69/INDEX('Nutrition Table'!$A$5:$AN$277,$B69+1,2))*(INDEX('Nutrition Table'!$A$5:$AN$277,$B69+1,'Nutrition Table'!D$4))</f>
        <v>34</v>
      </c>
      <c r="F69" s="12">
        <f>($C69/INDEX('Nutrition Table'!$A$5:$AN$277,$B69+1,2))*(INDEX('Nutrition Table'!$A$5:$AN$277,$B69+1,'Nutrition Table'!E$4))</f>
        <v>2.82</v>
      </c>
      <c r="G69" s="12">
        <f>($C69/INDEX('Nutrition Table'!$A$5:$AN$277,$B69+1,2))*(INDEX('Nutrition Table'!$A$5:$AN$277,$B69+1,'Nutrition Table'!F$4))</f>
        <v>6.64</v>
      </c>
      <c r="H69" s="16">
        <f>($C69/INDEX('Nutrition Table'!$A$5:$AN$277,$B69+1,2))*(INDEX('Nutrition Table'!$A$5:$AN$277,$B69+1,'Nutrition Table'!G$4))</f>
        <v>0.37</v>
      </c>
      <c r="I69" s="45">
        <f>($C69/INDEX('Nutrition Table'!$A$5:$AN$277,$B69+1,2))*(INDEX('Nutrition Table'!$A$5:$AN$277,$B69+1,'Nutrition Table'!H$4))</f>
        <v>623</v>
      </c>
      <c r="J69" s="12">
        <f>($C69/INDEX('Nutrition Table'!$A$5:$AN$277,$B69+1,2))*(INDEX('Nutrition Table'!$A$5:$AN$277,$B69+1,'Nutrition Table'!I$4))</f>
        <v>71</v>
      </c>
      <c r="K69" s="12">
        <f>($C69/INDEX('Nutrition Table'!$A$5:$AN$277,$B69+1,2))*(INDEX('Nutrition Table'!$A$5:$AN$277,$B69+1,'Nutrition Table'!J$4))</f>
        <v>117</v>
      </c>
      <c r="L69" s="12">
        <f>($C69/INDEX('Nutrition Table'!$A$5:$AN$277,$B69+1,2))*(INDEX('Nutrition Table'!$A$5:$AN$277,$B69+1,'Nutrition Table'!K$4))</f>
        <v>639</v>
      </c>
      <c r="M69" s="12">
        <f>($C69/INDEX('Nutrition Table'!$A$5:$AN$277,$B69+1,2))*(INDEX('Nutrition Table'!$A$5:$AN$277,$B69+1,'Nutrition Table'!L$4))</f>
        <v>573</v>
      </c>
      <c r="N69" s="12">
        <f>($C69/INDEX('Nutrition Table'!$A$5:$AN$277,$B69+1,2))*(INDEX('Nutrition Table'!$A$5:$AN$277,$B69+1,'Nutrition Table'!M$4))</f>
        <v>175</v>
      </c>
      <c r="O69" s="12">
        <f>($C69/INDEX('Nutrition Table'!$A$5:$AN$277,$B69+1,2))*(INDEX('Nutrition Table'!$A$5:$AN$277,$B69+1,'Nutrition Table'!N$4))</f>
        <v>63</v>
      </c>
      <c r="P69" s="12">
        <f>($C69/INDEX('Nutrition Table'!$A$5:$AN$277,$B69+1,2))*(INDEX('Nutrition Table'!$A$5:$AN$277,$B69+1,'Nutrition Table'!O$4))</f>
        <v>0</v>
      </c>
      <c r="Q69" s="12">
        <f>($C69/INDEX('Nutrition Table'!$A$5:$AN$277,$B69+1,2))*(INDEX('Nutrition Table'!$A$5:$AN$277,$B69+1,'Nutrition Table'!P$4))</f>
        <v>89200</v>
      </c>
      <c r="R69" s="12">
        <f>($C69/INDEX('Nutrition Table'!$A$5:$AN$277,$B69+1,2))*(INDEX('Nutrition Table'!$A$5:$AN$277,$B69+1,'Nutrition Table'!Q$4))</f>
        <v>0</v>
      </c>
      <c r="S69" s="12">
        <f>($C69/INDEX('Nutrition Table'!$A$5:$AN$277,$B69+1,2))*(INDEX('Nutrition Table'!$A$5:$AN$277,$B69+1,'Nutrition Table'!R$4))</f>
        <v>780</v>
      </c>
      <c r="T69" s="12">
        <f>($C69/INDEX('Nutrition Table'!$A$5:$AN$277,$B69+1,2))*(INDEX('Nutrition Table'!$A$5:$AN$277,$B69+1,'Nutrition Table'!S$4))</f>
        <v>101.6</v>
      </c>
      <c r="U69" s="40">
        <f>($C69/INDEX('Nutrition Table'!$A$5:$AN$277,$B69+1,2))*(INDEX('Nutrition Table'!$A$5:$AN$277,$B69+1,'Nutrition Table'!T$4))</f>
        <v>18700</v>
      </c>
      <c r="V69" s="12">
        <f>($C69/INDEX('Nutrition Table'!$A$5:$AN$277,$B69+1,2))*(INDEX('Nutrition Table'!$A$5:$AN$277,$B69+1,'Nutrition Table'!U$4))</f>
        <v>47000</v>
      </c>
      <c r="W69" s="12">
        <f>($C69/INDEX('Nutrition Table'!$A$5:$AN$277,$B69+1,2))*(INDEX('Nutrition Table'!$A$5:$AN$277,$B69+1,'Nutrition Table'!V$4))</f>
        <v>49</v>
      </c>
      <c r="X69" s="12">
        <f>($C69/INDEX('Nutrition Table'!$A$5:$AN$277,$B69+1,2))*(INDEX('Nutrition Table'!$A$5:$AN$277,$B69+1,'Nutrition Table'!W$4))</f>
        <v>730</v>
      </c>
      <c r="Y69" s="12">
        <f>($C69/INDEX('Nutrition Table'!$A$5:$AN$277,$B69+1,2))*(INDEX('Nutrition Table'!$A$5:$AN$277,$B69+1,'Nutrition Table'!X$4))</f>
        <v>21000</v>
      </c>
      <c r="Z69" s="12">
        <f>($C69/INDEX('Nutrition Table'!$A$5:$AN$277,$B69+1,2))*(INDEX('Nutrition Table'!$A$5:$AN$277,$B69+1,'Nutrition Table'!Y$4))</f>
        <v>210</v>
      </c>
      <c r="AA69" s="12">
        <f>($C69/INDEX('Nutrition Table'!$A$5:$AN$277,$B69+1,2))*(INDEX('Nutrition Table'!$A$5:$AN$277,$B69+1,'Nutrition Table'!Z$4))</f>
        <v>66000</v>
      </c>
      <c r="AB69" s="12">
        <f>($C69/INDEX('Nutrition Table'!$A$5:$AN$277,$B69+1,2))*(INDEX('Nutrition Table'!$A$5:$AN$277,$B69+1,'Nutrition Table'!AA$4))</f>
        <v>316000</v>
      </c>
      <c r="AC69" s="12">
        <f>($C69/INDEX('Nutrition Table'!$A$5:$AN$277,$B69+1,2))*(INDEX('Nutrition Table'!$A$5:$AN$277,$B69+1,'Nutrition Table'!AB$4))</f>
        <v>2.5</v>
      </c>
      <c r="AD69" s="12">
        <f>($C69/INDEX('Nutrition Table'!$A$5:$AN$277,$B69+1,2))*(INDEX('Nutrition Table'!$A$5:$AN$277,$B69+1,'Nutrition Table'!AC$4))</f>
        <v>33000</v>
      </c>
      <c r="AE69" s="40">
        <f>($C69/INDEX('Nutrition Table'!$A$5:$AN$277,$B69+1,2))*(INDEX('Nutrition Table'!$A$5:$AN$277,$B69+1,'Nutrition Table'!AD$4))</f>
        <v>410</v>
      </c>
      <c r="AF69" s="12">
        <f>($C69/INDEX('Nutrition Table'!$A$5:$AN$277,$B69+1,2))*(INDEX('Nutrition Table'!$A$5:$AN$277,$B69+1,'Nutrition Table'!AE$4))</f>
        <v>89.3</v>
      </c>
      <c r="AG69" s="12">
        <f>($C69/INDEX('Nutrition Table'!$A$5:$AN$277,$B69+1,2))*(INDEX('Nutrition Table'!$A$5:$AN$277,$B69+1,'Nutrition Table'!AF$4))</f>
        <v>2.6</v>
      </c>
      <c r="AH69" s="40">
        <f>($C69/INDEX('Nutrition Table'!$A$5:$AN$277,$B69+1,2))*(INDEX('Nutrition Table'!$A$5:$AN$277,$B69+1,'Nutrition Table'!AG$4))</f>
        <v>0</v>
      </c>
      <c r="AI69" s="12">
        <f>($C69/INDEX('Nutrition Table'!$A$5:$AN$277,$B69+1,2))*(INDEX('Nutrition Table'!$A$5:$AN$277,$B69+1,'Nutrition Table'!AH$4))</f>
        <v>3.9E-2</v>
      </c>
      <c r="AJ69" s="12">
        <f>($C69/INDEX('Nutrition Table'!$A$5:$AN$277,$B69+1,2))*(INDEX('Nutrition Table'!$A$5:$AN$277,$B69+1,'Nutrition Table'!AI$4))</f>
        <v>1.0999999999999999E-2</v>
      </c>
      <c r="AK69" s="40">
        <f>($C69/INDEX('Nutrition Table'!$A$5:$AN$277,$B69+1,2))*(INDEX('Nutrition Table'!$A$5:$AN$277,$B69+1,'Nutrition Table'!AJ$4))</f>
        <v>3.7999999999999999E-2</v>
      </c>
      <c r="AL69" s="12">
        <f>($C69/INDEX('Nutrition Table'!$A$5:$AN$277,$B69+1,2))*(INDEX('Nutrition Table'!$A$5:$AN$277,$B69+1,'Nutrition Table'!AK$4))</f>
        <v>1.7</v>
      </c>
      <c r="AM69" s="12">
        <f>INDEX('Nutrition Table'!$A$5:$AN$277,$B69+1,'Nutrition Table'!AL$4)</f>
        <v>15</v>
      </c>
      <c r="AN69" s="40">
        <f t="shared" si="15"/>
        <v>0.996</v>
      </c>
      <c r="AO69" s="131">
        <f>INDEX('Nutrition Table'!$A$5:$AN$277,$B69+1,'Nutrition Table'!AM$4)</f>
        <v>0</v>
      </c>
      <c r="AP69" s="12" t="str">
        <f>INDEX('Nutrition Table'!$A$5:$AN$277,$B69+1,'Nutrition Table'!AN$4)</f>
        <v>broccoli</v>
      </c>
      <c r="AQ69" s="445">
        <f>($C69/INDEX('Nutrition Table'!$A$5:$AO$277,$B69+1,2))*(INDEX('Nutrition Table'!$A$5:$AO$277,$B69+1,'Nutrition Table'!AO$4))</f>
        <v>0</v>
      </c>
    </row>
    <row r="70" spans="1:43" ht="16.05" customHeight="1" x14ac:dyDescent="0.25">
      <c r="A70" s="301"/>
      <c r="B70" s="502">
        <v>49</v>
      </c>
      <c r="C70" s="485">
        <v>10</v>
      </c>
      <c r="D70" s="25" t="str">
        <f>INDEX('Nutrition Table'!$A$5:$AN$277,$B70+1,'Nutrition Table'!C$4)</f>
        <v>gr</v>
      </c>
      <c r="E70" s="12">
        <f>($C70/INDEX('Nutrition Table'!$A$5:$AN$277,$B70+1,2))*(INDEX('Nutrition Table'!$A$5:$AN$277,$B70+1,'Nutrition Table'!D$4))</f>
        <v>88.4</v>
      </c>
      <c r="F70" s="12">
        <f>($C70/INDEX('Nutrition Table'!$A$5:$AN$277,$B70+1,2))*(INDEX('Nutrition Table'!$A$5:$AN$277,$B70+1,'Nutrition Table'!E$4))</f>
        <v>0</v>
      </c>
      <c r="G70" s="12">
        <f>($C70/INDEX('Nutrition Table'!$A$5:$AN$277,$B70+1,2))*(INDEX('Nutrition Table'!$A$5:$AN$277,$B70+1,'Nutrition Table'!F$4))</f>
        <v>0</v>
      </c>
      <c r="H70" s="16">
        <f>($C70/INDEX('Nutrition Table'!$A$5:$AN$277,$B70+1,2))*(INDEX('Nutrition Table'!$A$5:$AN$277,$B70+1,'Nutrition Table'!G$4))</f>
        <v>10</v>
      </c>
      <c r="I70" s="45">
        <f>($C70/INDEX('Nutrition Table'!$A$5:$AN$277,$B70+1,2))*(INDEX('Nutrition Table'!$A$5:$AN$277,$B70+1,'Nutrition Table'!H$4))</f>
        <v>0</v>
      </c>
      <c r="J70" s="12">
        <f>($C70/INDEX('Nutrition Table'!$A$5:$AN$277,$B70+1,2))*(INDEX('Nutrition Table'!$A$5:$AN$277,$B70+1,'Nutrition Table'!I$4))</f>
        <v>0</v>
      </c>
      <c r="K70" s="12">
        <f>($C70/INDEX('Nutrition Table'!$A$5:$AN$277,$B70+1,2))*(INDEX('Nutrition Table'!$A$5:$AN$277,$B70+1,'Nutrition Table'!J$4))</f>
        <v>0</v>
      </c>
      <c r="L70" s="12">
        <f>($C70/INDEX('Nutrition Table'!$A$5:$AN$277,$B70+1,2))*(INDEX('Nutrition Table'!$A$5:$AN$277,$B70+1,'Nutrition Table'!K$4))</f>
        <v>0</v>
      </c>
      <c r="M70" s="12">
        <f>($C70/INDEX('Nutrition Table'!$A$5:$AN$277,$B70+1,2))*(INDEX('Nutrition Table'!$A$5:$AN$277,$B70+1,'Nutrition Table'!L$4))</f>
        <v>0</v>
      </c>
      <c r="N70" s="12">
        <f>($C70/INDEX('Nutrition Table'!$A$5:$AN$277,$B70+1,2))*(INDEX('Nutrition Table'!$A$5:$AN$277,$B70+1,'Nutrition Table'!M$4))</f>
        <v>0</v>
      </c>
      <c r="O70" s="12">
        <f>($C70/INDEX('Nutrition Table'!$A$5:$AN$277,$B70+1,2))*(INDEX('Nutrition Table'!$A$5:$AN$277,$B70+1,'Nutrition Table'!N$4))</f>
        <v>0</v>
      </c>
      <c r="P70" s="12">
        <f>($C70/INDEX('Nutrition Table'!$A$5:$AN$277,$B70+1,2))*(INDEX('Nutrition Table'!$A$5:$AN$277,$B70+1,'Nutrition Table'!O$4))</f>
        <v>0</v>
      </c>
      <c r="Q70" s="12">
        <f>($C70/INDEX('Nutrition Table'!$A$5:$AN$277,$B70+1,2))*(INDEX('Nutrition Table'!$A$5:$AN$277,$B70+1,'Nutrition Table'!P$4))</f>
        <v>0</v>
      </c>
      <c r="R70" s="12">
        <f>($C70/INDEX('Nutrition Table'!$A$5:$AN$277,$B70+1,2))*(INDEX('Nutrition Table'!$A$5:$AN$277,$B70+1,'Nutrition Table'!Q$4))</f>
        <v>0</v>
      </c>
      <c r="S70" s="12">
        <f>($C70/INDEX('Nutrition Table'!$A$5:$AN$277,$B70+1,2))*(INDEX('Nutrition Table'!$A$5:$AN$277,$B70+1,'Nutrition Table'!R$4))</f>
        <v>1746</v>
      </c>
      <c r="T70" s="12">
        <f>($C70/INDEX('Nutrition Table'!$A$5:$AN$277,$B70+1,2))*(INDEX('Nutrition Table'!$A$5:$AN$277,$B70+1,'Nutrition Table'!S$4))</f>
        <v>7.13</v>
      </c>
      <c r="U70" s="40">
        <f>($C70/INDEX('Nutrition Table'!$A$5:$AN$277,$B70+1,2))*(INDEX('Nutrition Table'!$A$5:$AN$277,$B70+1,'Nutrition Table'!T$4))</f>
        <v>20</v>
      </c>
      <c r="V70" s="12">
        <f>($C70/INDEX('Nutrition Table'!$A$5:$AN$277,$B70+1,2))*(INDEX('Nutrition Table'!$A$5:$AN$277,$B70+1,'Nutrition Table'!U$4))</f>
        <v>0</v>
      </c>
      <c r="W70" s="12">
        <f>($C70/INDEX('Nutrition Table'!$A$5:$AN$277,$B70+1,2))*(INDEX('Nutrition Table'!$A$5:$AN$277,$B70+1,'Nutrition Table'!V$4))</f>
        <v>0</v>
      </c>
      <c r="X70" s="12">
        <f>($C70/INDEX('Nutrition Table'!$A$5:$AN$277,$B70+1,2))*(INDEX('Nutrition Table'!$A$5:$AN$277,$B70+1,'Nutrition Table'!W$4))</f>
        <v>0</v>
      </c>
      <c r="Y70" s="12">
        <f>($C70/INDEX('Nutrition Table'!$A$5:$AN$277,$B70+1,2))*(INDEX('Nutrition Table'!$A$5:$AN$277,$B70+1,'Nutrition Table'!X$4))</f>
        <v>0</v>
      </c>
      <c r="Z70" s="12">
        <f>($C70/INDEX('Nutrition Table'!$A$5:$AN$277,$B70+1,2))*(INDEX('Nutrition Table'!$A$5:$AN$277,$B70+1,'Nutrition Table'!Y$4))</f>
        <v>0</v>
      </c>
      <c r="AA70" s="12">
        <f>($C70/INDEX('Nutrition Table'!$A$5:$AN$277,$B70+1,2))*(INDEX('Nutrition Table'!$A$5:$AN$277,$B70+1,'Nutrition Table'!Z$4))</f>
        <v>0</v>
      </c>
      <c r="AB70" s="12">
        <f>($C70/INDEX('Nutrition Table'!$A$5:$AN$277,$B70+1,2))*(INDEX('Nutrition Table'!$A$5:$AN$277,$B70+1,'Nutrition Table'!AA$4))</f>
        <v>0</v>
      </c>
      <c r="AC70" s="12">
        <f>($C70/INDEX('Nutrition Table'!$A$5:$AN$277,$B70+1,2))*(INDEX('Nutrition Table'!$A$5:$AN$277,$B70+1,'Nutrition Table'!AB$4))</f>
        <v>0</v>
      </c>
      <c r="AD70" s="12">
        <f>($C70/INDEX('Nutrition Table'!$A$5:$AN$277,$B70+1,2))*(INDEX('Nutrition Table'!$A$5:$AN$277,$B70+1,'Nutrition Table'!AC$4))</f>
        <v>0</v>
      </c>
      <c r="AE70" s="40">
        <f>($C70/INDEX('Nutrition Table'!$A$5:$AN$277,$B70+1,2))*(INDEX('Nutrition Table'!$A$5:$AN$277,$B70+1,'Nutrition Table'!AD$4))</f>
        <v>0</v>
      </c>
      <c r="AF70" s="12">
        <f>($C70/INDEX('Nutrition Table'!$A$5:$AN$277,$B70+1,2))*(INDEX('Nutrition Table'!$A$5:$AN$277,$B70+1,'Nutrition Table'!AE$4))</f>
        <v>0</v>
      </c>
      <c r="AG70" s="12">
        <f>($C70/INDEX('Nutrition Table'!$A$5:$AN$277,$B70+1,2))*(INDEX('Nutrition Table'!$A$5:$AN$277,$B70+1,'Nutrition Table'!AF$4))</f>
        <v>0</v>
      </c>
      <c r="AH70" s="40">
        <f>($C70/INDEX('Nutrition Table'!$A$5:$AN$277,$B70+1,2))*(INDEX('Nutrition Table'!$A$5:$AN$277,$B70+1,'Nutrition Table'!AG$4))</f>
        <v>0</v>
      </c>
      <c r="AI70" s="12">
        <f>($C70/INDEX('Nutrition Table'!$A$5:$AN$277,$B70+1,2))*(INDEX('Nutrition Table'!$A$5:$AN$277,$B70+1,'Nutrition Table'!AH$4))</f>
        <v>0.73650000000000004</v>
      </c>
      <c r="AJ70" s="12">
        <f>($C70/INDEX('Nutrition Table'!$A$5:$AN$277,$B70+1,2))*(INDEX('Nutrition Table'!$A$5:$AN$277,$B70+1,'Nutrition Table'!AI$4))</f>
        <v>6.3276000000000003</v>
      </c>
      <c r="AK70" s="40">
        <f>($C70/INDEX('Nutrition Table'!$A$5:$AN$277,$B70+1,2))*(INDEX('Nutrition Table'!$A$5:$AN$277,$B70+1,'Nutrition Table'!AJ$4))</f>
        <v>2.8142</v>
      </c>
      <c r="AL70" s="12">
        <f>($C70/INDEX('Nutrition Table'!$A$5:$AN$277,$B70+1,2))*(INDEX('Nutrition Table'!$A$5:$AN$277,$B70+1,'Nutrition Table'!AK$4))</f>
        <v>0</v>
      </c>
      <c r="AM70" s="12">
        <f>INDEX('Nutrition Table'!$A$5:$AN$277,$B70+1,'Nutrition Table'!AL$4)</f>
        <v>0</v>
      </c>
      <c r="AN70" s="40">
        <f t="shared" si="15"/>
        <v>0</v>
      </c>
      <c r="AO70" s="131">
        <f>INDEX('Nutrition Table'!$A$5:$AN$277,$B70+1,'Nutrition Table'!AM$4)</f>
        <v>0</v>
      </c>
      <c r="AP70" s="12" t="str">
        <f>INDEX('Nutrition Table'!$A$5:$AN$277,$B70+1,'Nutrition Table'!AN$4)</f>
        <v>koolzaadolie</v>
      </c>
      <c r="AQ70" s="445">
        <f>($C70/INDEX('Nutrition Table'!$A$5:$AO$277,$B70+1,2))*(INDEX('Nutrition Table'!$A$5:$AO$277,$B70+1,'Nutrition Table'!AO$4))</f>
        <v>0</v>
      </c>
    </row>
    <row r="71" spans="1:43" ht="16.05" customHeight="1" x14ac:dyDescent="0.25">
      <c r="A71" s="301"/>
      <c r="B71" s="502">
        <v>260</v>
      </c>
      <c r="C71" s="485">
        <v>300</v>
      </c>
      <c r="D71" s="25" t="str">
        <f>INDEX('Nutrition Table'!$A$5:$AN$277,$B71+1,'Nutrition Table'!C$4)</f>
        <v>gr</v>
      </c>
      <c r="E71" s="12">
        <f>($C71/INDEX('Nutrition Table'!$A$5:$AN$277,$B71+1,2))*(INDEX('Nutrition Table'!$A$5:$AN$277,$B71+1,'Nutrition Table'!D$4))</f>
        <v>0</v>
      </c>
      <c r="F71" s="12">
        <f>($C71/INDEX('Nutrition Table'!$A$5:$AN$277,$B71+1,2))*(INDEX('Nutrition Table'!$A$5:$AN$277,$B71+1,'Nutrition Table'!E$4))</f>
        <v>0</v>
      </c>
      <c r="G71" s="12">
        <f>($C71/INDEX('Nutrition Table'!$A$5:$AN$277,$B71+1,2))*(INDEX('Nutrition Table'!$A$5:$AN$277,$B71+1,'Nutrition Table'!F$4))</f>
        <v>0</v>
      </c>
      <c r="H71" s="16">
        <f>($C71/INDEX('Nutrition Table'!$A$5:$AN$277,$B71+1,2))*(INDEX('Nutrition Table'!$A$5:$AN$277,$B71+1,'Nutrition Table'!G$4))</f>
        <v>0</v>
      </c>
      <c r="I71" s="45">
        <f>($C71/INDEX('Nutrition Table'!$A$5:$AN$277,$B71+1,2))*(INDEX('Nutrition Table'!$A$5:$AN$277,$B71+1,'Nutrition Table'!H$4))</f>
        <v>0</v>
      </c>
      <c r="J71" s="12">
        <f>($C71/INDEX('Nutrition Table'!$A$5:$AN$277,$B71+1,2))*(INDEX('Nutrition Table'!$A$5:$AN$277,$B71+1,'Nutrition Table'!I$4))</f>
        <v>0</v>
      </c>
      <c r="K71" s="12">
        <f>($C71/INDEX('Nutrition Table'!$A$5:$AN$277,$B71+1,2))*(INDEX('Nutrition Table'!$A$5:$AN$277,$B71+1,'Nutrition Table'!J$4))</f>
        <v>0</v>
      </c>
      <c r="L71" s="12">
        <f>($C71/INDEX('Nutrition Table'!$A$5:$AN$277,$B71+1,2))*(INDEX('Nutrition Table'!$A$5:$AN$277,$B71+1,'Nutrition Table'!K$4))</f>
        <v>0</v>
      </c>
      <c r="M71" s="12">
        <f>($C71/INDEX('Nutrition Table'!$A$5:$AN$277,$B71+1,2))*(INDEX('Nutrition Table'!$A$5:$AN$277,$B71+1,'Nutrition Table'!L$4))</f>
        <v>0</v>
      </c>
      <c r="N71" s="12">
        <f>($C71/INDEX('Nutrition Table'!$A$5:$AN$277,$B71+1,2))*(INDEX('Nutrition Table'!$A$5:$AN$277,$B71+1,'Nutrition Table'!M$4))</f>
        <v>0</v>
      </c>
      <c r="O71" s="12">
        <f>($C71/INDEX('Nutrition Table'!$A$5:$AN$277,$B71+1,2))*(INDEX('Nutrition Table'!$A$5:$AN$277,$B71+1,'Nutrition Table'!N$4))</f>
        <v>0</v>
      </c>
      <c r="P71" s="12">
        <f>($C71/INDEX('Nutrition Table'!$A$5:$AN$277,$B71+1,2))*(INDEX('Nutrition Table'!$A$5:$AN$277,$B71+1,'Nutrition Table'!O$4))</f>
        <v>0</v>
      </c>
      <c r="Q71" s="12">
        <f>($C71/INDEX('Nutrition Table'!$A$5:$AN$277,$B71+1,2))*(INDEX('Nutrition Table'!$A$5:$AN$277,$B71+1,'Nutrition Table'!P$4))</f>
        <v>0</v>
      </c>
      <c r="R71" s="12">
        <f>($C71/INDEX('Nutrition Table'!$A$5:$AN$277,$B71+1,2))*(INDEX('Nutrition Table'!$A$5:$AN$277,$B71+1,'Nutrition Table'!Q$4))</f>
        <v>0</v>
      </c>
      <c r="S71" s="12">
        <f>($C71/INDEX('Nutrition Table'!$A$5:$AN$277,$B71+1,2))*(INDEX('Nutrition Table'!$A$5:$AN$277,$B71+1,'Nutrition Table'!R$4))</f>
        <v>0</v>
      </c>
      <c r="T71" s="12">
        <f>($C71/INDEX('Nutrition Table'!$A$5:$AN$277,$B71+1,2))*(INDEX('Nutrition Table'!$A$5:$AN$277,$B71+1,'Nutrition Table'!S$4))</f>
        <v>0</v>
      </c>
      <c r="U71" s="40">
        <f>($C71/INDEX('Nutrition Table'!$A$5:$AN$277,$B71+1,2))*(INDEX('Nutrition Table'!$A$5:$AN$277,$B71+1,'Nutrition Table'!T$4))</f>
        <v>0</v>
      </c>
      <c r="V71" s="12">
        <f>($C71/INDEX('Nutrition Table'!$A$5:$AN$277,$B71+1,2))*(INDEX('Nutrition Table'!$A$5:$AN$277,$B71+1,'Nutrition Table'!U$4))</f>
        <v>0</v>
      </c>
      <c r="W71" s="12">
        <f>($C71/INDEX('Nutrition Table'!$A$5:$AN$277,$B71+1,2))*(INDEX('Nutrition Table'!$A$5:$AN$277,$B71+1,'Nutrition Table'!V$4))</f>
        <v>0</v>
      </c>
      <c r="X71" s="12">
        <f>($C71/INDEX('Nutrition Table'!$A$5:$AN$277,$B71+1,2))*(INDEX('Nutrition Table'!$A$5:$AN$277,$B71+1,'Nutrition Table'!W$4))</f>
        <v>0</v>
      </c>
      <c r="Y71" s="12">
        <f>($C71/INDEX('Nutrition Table'!$A$5:$AN$277,$B71+1,2))*(INDEX('Nutrition Table'!$A$5:$AN$277,$B71+1,'Nutrition Table'!X$4))</f>
        <v>0</v>
      </c>
      <c r="Z71" s="12">
        <f>($C71/INDEX('Nutrition Table'!$A$5:$AN$277,$B71+1,2))*(INDEX('Nutrition Table'!$A$5:$AN$277,$B71+1,'Nutrition Table'!Y$4))</f>
        <v>0</v>
      </c>
      <c r="AA71" s="12">
        <f>($C71/INDEX('Nutrition Table'!$A$5:$AN$277,$B71+1,2))*(INDEX('Nutrition Table'!$A$5:$AN$277,$B71+1,'Nutrition Table'!Z$4))</f>
        <v>0</v>
      </c>
      <c r="AB71" s="12">
        <f>($C71/INDEX('Nutrition Table'!$A$5:$AN$277,$B71+1,2))*(INDEX('Nutrition Table'!$A$5:$AN$277,$B71+1,'Nutrition Table'!AA$4))</f>
        <v>0</v>
      </c>
      <c r="AC71" s="12">
        <f>($C71/INDEX('Nutrition Table'!$A$5:$AN$277,$B71+1,2))*(INDEX('Nutrition Table'!$A$5:$AN$277,$B71+1,'Nutrition Table'!AB$4))</f>
        <v>0</v>
      </c>
      <c r="AD71" s="12">
        <f>($C71/INDEX('Nutrition Table'!$A$5:$AN$277,$B71+1,2))*(INDEX('Nutrition Table'!$A$5:$AN$277,$B71+1,'Nutrition Table'!AC$4))</f>
        <v>0</v>
      </c>
      <c r="AE71" s="40">
        <f>($C71/INDEX('Nutrition Table'!$A$5:$AN$277,$B71+1,2))*(INDEX('Nutrition Table'!$A$5:$AN$277,$B71+1,'Nutrition Table'!AD$4))</f>
        <v>0</v>
      </c>
      <c r="AF71" s="12">
        <f>($C71/INDEX('Nutrition Table'!$A$5:$AN$277,$B71+1,2))*(INDEX('Nutrition Table'!$A$5:$AN$277,$B71+1,'Nutrition Table'!AE$4))</f>
        <v>300</v>
      </c>
      <c r="AG71" s="12">
        <f>($C71/INDEX('Nutrition Table'!$A$5:$AN$277,$B71+1,2))*(INDEX('Nutrition Table'!$A$5:$AN$277,$B71+1,'Nutrition Table'!AF$4))</f>
        <v>0</v>
      </c>
      <c r="AH71" s="40">
        <f>($C71/INDEX('Nutrition Table'!$A$5:$AN$277,$B71+1,2))*(INDEX('Nutrition Table'!$A$5:$AN$277,$B71+1,'Nutrition Table'!AG$4))</f>
        <v>0</v>
      </c>
      <c r="AI71" s="12">
        <f>($C71/INDEX('Nutrition Table'!$A$5:$AN$277,$B71+1,2))*(INDEX('Nutrition Table'!$A$5:$AN$277,$B71+1,'Nutrition Table'!AH$4))</f>
        <v>0</v>
      </c>
      <c r="AJ71" s="12">
        <f>($C71/INDEX('Nutrition Table'!$A$5:$AN$277,$B71+1,2))*(INDEX('Nutrition Table'!$A$5:$AN$277,$B71+1,'Nutrition Table'!AI$4))</f>
        <v>0</v>
      </c>
      <c r="AK71" s="40">
        <f>($C71/INDEX('Nutrition Table'!$A$5:$AN$277,$B71+1,2))*(INDEX('Nutrition Table'!$A$5:$AN$277,$B71+1,'Nutrition Table'!AJ$4))</f>
        <v>0</v>
      </c>
      <c r="AL71" s="12">
        <f>($C71/INDEX('Nutrition Table'!$A$5:$AN$277,$B71+1,2))*(INDEX('Nutrition Table'!$A$5:$AN$277,$B71+1,'Nutrition Table'!AK$4))</f>
        <v>0</v>
      </c>
      <c r="AM71" s="12">
        <f>INDEX('Nutrition Table'!$A$5:$AN$277,$B71+1,'Nutrition Table'!AL$4)</f>
        <v>0</v>
      </c>
      <c r="AN71" s="40">
        <f t="shared" si="15"/>
        <v>0</v>
      </c>
      <c r="AO71" s="131" t="str">
        <f>INDEX('Nutrition Table'!$A$5:$AN$277,$B71+1,'Nutrition Table'!AM$4)</f>
        <v>Drink at least 2 to 3 liter water per day.</v>
      </c>
      <c r="AP71" s="12" t="str">
        <f>INDEX('Nutrition Table'!$A$5:$AN$277,$B71+1,'Nutrition Table'!AN$4)</f>
        <v>water</v>
      </c>
      <c r="AQ71" s="445">
        <f>($C71/INDEX('Nutrition Table'!$A$5:$AO$277,$B71+1,2))*(INDEX('Nutrition Table'!$A$5:$AO$277,$B71+1,'Nutrition Table'!AO$4))</f>
        <v>0</v>
      </c>
    </row>
    <row r="72" spans="1:43" ht="16.05" customHeight="1" x14ac:dyDescent="0.25">
      <c r="A72" s="301"/>
      <c r="B72" s="502">
        <v>1</v>
      </c>
      <c r="C72" s="485">
        <v>0</v>
      </c>
      <c r="D72" s="25" t="str">
        <f>INDEX('Nutrition Table'!$A$5:$AN$277,$B72+1,'Nutrition Table'!C$4)</f>
        <v>-</v>
      </c>
      <c r="E72" s="12">
        <f>($C72/INDEX('Nutrition Table'!$A$5:$AN$277,$B72+1,2))*(INDEX('Nutrition Table'!$A$5:$AN$277,$B72+1,'Nutrition Table'!D$4))</f>
        <v>0</v>
      </c>
      <c r="F72" s="12">
        <f>($C72/INDEX('Nutrition Table'!$A$5:$AN$277,$B72+1,2))*(INDEX('Nutrition Table'!$A$5:$AN$277,$B72+1,'Nutrition Table'!E$4))</f>
        <v>0</v>
      </c>
      <c r="G72" s="12">
        <f>($C72/INDEX('Nutrition Table'!$A$5:$AN$277,$B72+1,2))*(INDEX('Nutrition Table'!$A$5:$AN$277,$B72+1,'Nutrition Table'!F$4))</f>
        <v>0</v>
      </c>
      <c r="H72" s="16">
        <f>($C72/INDEX('Nutrition Table'!$A$5:$AN$277,$B72+1,2))*(INDEX('Nutrition Table'!$A$5:$AN$277,$B72+1,'Nutrition Table'!G$4))</f>
        <v>0</v>
      </c>
      <c r="I72" s="45">
        <f>($C72/INDEX('Nutrition Table'!$A$5:$AN$277,$B72+1,2))*(INDEX('Nutrition Table'!$A$5:$AN$277,$B72+1,'Nutrition Table'!H$4))</f>
        <v>0</v>
      </c>
      <c r="J72" s="12">
        <f>($C72/INDEX('Nutrition Table'!$A$5:$AN$277,$B72+1,2))*(INDEX('Nutrition Table'!$A$5:$AN$277,$B72+1,'Nutrition Table'!I$4))</f>
        <v>0</v>
      </c>
      <c r="K72" s="12">
        <f>($C72/INDEX('Nutrition Table'!$A$5:$AN$277,$B72+1,2))*(INDEX('Nutrition Table'!$A$5:$AN$277,$B72+1,'Nutrition Table'!J$4))</f>
        <v>0</v>
      </c>
      <c r="L72" s="12">
        <f>($C72/INDEX('Nutrition Table'!$A$5:$AN$277,$B72+1,2))*(INDEX('Nutrition Table'!$A$5:$AN$277,$B72+1,'Nutrition Table'!K$4))</f>
        <v>0</v>
      </c>
      <c r="M72" s="12">
        <f>($C72/INDEX('Nutrition Table'!$A$5:$AN$277,$B72+1,2))*(INDEX('Nutrition Table'!$A$5:$AN$277,$B72+1,'Nutrition Table'!L$4))</f>
        <v>0</v>
      </c>
      <c r="N72" s="12">
        <f>($C72/INDEX('Nutrition Table'!$A$5:$AN$277,$B72+1,2))*(INDEX('Nutrition Table'!$A$5:$AN$277,$B72+1,'Nutrition Table'!M$4))</f>
        <v>0</v>
      </c>
      <c r="O72" s="12">
        <f>($C72/INDEX('Nutrition Table'!$A$5:$AN$277,$B72+1,2))*(INDEX('Nutrition Table'!$A$5:$AN$277,$B72+1,'Nutrition Table'!N$4))</f>
        <v>0</v>
      </c>
      <c r="P72" s="12">
        <f>($C72/INDEX('Nutrition Table'!$A$5:$AN$277,$B72+1,2))*(INDEX('Nutrition Table'!$A$5:$AN$277,$B72+1,'Nutrition Table'!O$4))</f>
        <v>0</v>
      </c>
      <c r="Q72" s="12">
        <f>($C72/INDEX('Nutrition Table'!$A$5:$AN$277,$B72+1,2))*(INDEX('Nutrition Table'!$A$5:$AN$277,$B72+1,'Nutrition Table'!P$4))</f>
        <v>0</v>
      </c>
      <c r="R72" s="12">
        <f>($C72/INDEX('Nutrition Table'!$A$5:$AN$277,$B72+1,2))*(INDEX('Nutrition Table'!$A$5:$AN$277,$B72+1,'Nutrition Table'!Q$4))</f>
        <v>0</v>
      </c>
      <c r="S72" s="12">
        <f>($C72/INDEX('Nutrition Table'!$A$5:$AN$277,$B72+1,2))*(INDEX('Nutrition Table'!$A$5:$AN$277,$B72+1,'Nutrition Table'!R$4))</f>
        <v>0</v>
      </c>
      <c r="T72" s="12">
        <f>($C72/INDEX('Nutrition Table'!$A$5:$AN$277,$B72+1,2))*(INDEX('Nutrition Table'!$A$5:$AN$277,$B72+1,'Nutrition Table'!S$4))</f>
        <v>0</v>
      </c>
      <c r="U72" s="40">
        <f>($C72/INDEX('Nutrition Table'!$A$5:$AN$277,$B72+1,2))*(INDEX('Nutrition Table'!$A$5:$AN$277,$B72+1,'Nutrition Table'!T$4))</f>
        <v>0</v>
      </c>
      <c r="V72" s="12">
        <f>($C72/INDEX('Nutrition Table'!$A$5:$AN$277,$B72+1,2))*(INDEX('Nutrition Table'!$A$5:$AN$277,$B72+1,'Nutrition Table'!U$4))</f>
        <v>0</v>
      </c>
      <c r="W72" s="12">
        <f>($C72/INDEX('Nutrition Table'!$A$5:$AN$277,$B72+1,2))*(INDEX('Nutrition Table'!$A$5:$AN$277,$B72+1,'Nutrition Table'!V$4))</f>
        <v>0</v>
      </c>
      <c r="X72" s="12">
        <f>($C72/INDEX('Nutrition Table'!$A$5:$AN$277,$B72+1,2))*(INDEX('Nutrition Table'!$A$5:$AN$277,$B72+1,'Nutrition Table'!W$4))</f>
        <v>0</v>
      </c>
      <c r="Y72" s="12">
        <f>($C72/INDEX('Nutrition Table'!$A$5:$AN$277,$B72+1,2))*(INDEX('Nutrition Table'!$A$5:$AN$277,$B72+1,'Nutrition Table'!X$4))</f>
        <v>0</v>
      </c>
      <c r="Z72" s="12">
        <f>($C72/INDEX('Nutrition Table'!$A$5:$AN$277,$B72+1,2))*(INDEX('Nutrition Table'!$A$5:$AN$277,$B72+1,'Nutrition Table'!Y$4))</f>
        <v>0</v>
      </c>
      <c r="AA72" s="12">
        <f>($C72/INDEX('Nutrition Table'!$A$5:$AN$277,$B72+1,2))*(INDEX('Nutrition Table'!$A$5:$AN$277,$B72+1,'Nutrition Table'!Z$4))</f>
        <v>0</v>
      </c>
      <c r="AB72" s="12">
        <f>($C72/INDEX('Nutrition Table'!$A$5:$AN$277,$B72+1,2))*(INDEX('Nutrition Table'!$A$5:$AN$277,$B72+1,'Nutrition Table'!AA$4))</f>
        <v>0</v>
      </c>
      <c r="AC72" s="12">
        <f>($C72/INDEX('Nutrition Table'!$A$5:$AN$277,$B72+1,2))*(INDEX('Nutrition Table'!$A$5:$AN$277,$B72+1,'Nutrition Table'!AB$4))</f>
        <v>0</v>
      </c>
      <c r="AD72" s="12">
        <f>($C72/INDEX('Nutrition Table'!$A$5:$AN$277,$B72+1,2))*(INDEX('Nutrition Table'!$A$5:$AN$277,$B72+1,'Nutrition Table'!AC$4))</f>
        <v>0</v>
      </c>
      <c r="AE72" s="40">
        <f>($C72/INDEX('Nutrition Table'!$A$5:$AN$277,$B72+1,2))*(INDEX('Nutrition Table'!$A$5:$AN$277,$B72+1,'Nutrition Table'!AD$4))</f>
        <v>0</v>
      </c>
      <c r="AF72" s="12">
        <f>($C72/INDEX('Nutrition Table'!$A$5:$AN$277,$B72+1,2))*(INDEX('Nutrition Table'!$A$5:$AN$277,$B72+1,'Nutrition Table'!AE$4))</f>
        <v>0</v>
      </c>
      <c r="AG72" s="12">
        <f>($C72/INDEX('Nutrition Table'!$A$5:$AN$277,$B72+1,2))*(INDEX('Nutrition Table'!$A$5:$AN$277,$B72+1,'Nutrition Table'!AF$4))</f>
        <v>0</v>
      </c>
      <c r="AH72" s="40">
        <f>($C72/INDEX('Nutrition Table'!$A$5:$AN$277,$B72+1,2))*(INDEX('Nutrition Table'!$A$5:$AN$277,$B72+1,'Nutrition Table'!AG$4))</f>
        <v>0</v>
      </c>
      <c r="AI72" s="12">
        <f>($C72/INDEX('Nutrition Table'!$A$5:$AN$277,$B72+1,2))*(INDEX('Nutrition Table'!$A$5:$AN$277,$B72+1,'Nutrition Table'!AH$4))</f>
        <v>0</v>
      </c>
      <c r="AJ72" s="12">
        <f>($C72/INDEX('Nutrition Table'!$A$5:$AN$277,$B72+1,2))*(INDEX('Nutrition Table'!$A$5:$AN$277,$B72+1,'Nutrition Table'!AI$4))</f>
        <v>0</v>
      </c>
      <c r="AK72" s="40">
        <f>($C72/INDEX('Nutrition Table'!$A$5:$AN$277,$B72+1,2))*(INDEX('Nutrition Table'!$A$5:$AN$277,$B72+1,'Nutrition Table'!AJ$4))</f>
        <v>0</v>
      </c>
      <c r="AL72" s="12">
        <f>($C72/INDEX('Nutrition Table'!$A$5:$AN$277,$B72+1,2))*(INDEX('Nutrition Table'!$A$5:$AN$277,$B72+1,'Nutrition Table'!AK$4))</f>
        <v>0</v>
      </c>
      <c r="AM72" s="12" t="str">
        <f>INDEX('Nutrition Table'!$A$5:$AN$277,$B72+1,'Nutrition Table'!AL$4)</f>
        <v>-</v>
      </c>
      <c r="AN72" s="40" t="str">
        <f t="shared" si="15"/>
        <v>-</v>
      </c>
      <c r="AO72" s="131">
        <f>INDEX('Nutrition Table'!$A$5:$AN$277,$B72+1,'Nutrition Table'!AM$4)</f>
        <v>0</v>
      </c>
      <c r="AP72" s="12" t="str">
        <f>INDEX('Nutrition Table'!$A$5:$AN$277,$B72+1,'Nutrition Table'!AN$4)</f>
        <v xml:space="preserve"> --------------- </v>
      </c>
      <c r="AQ72" s="445">
        <f>($C72/INDEX('Nutrition Table'!$A$5:$AO$277,$B72+1,2))*(INDEX('Nutrition Table'!$A$5:$AO$277,$B72+1,'Nutrition Table'!AO$4))</f>
        <v>0</v>
      </c>
    </row>
    <row r="73" spans="1:43" ht="16.05" customHeight="1" x14ac:dyDescent="0.25">
      <c r="A73" s="301"/>
      <c r="B73" s="502">
        <v>1</v>
      </c>
      <c r="C73" s="485">
        <v>0</v>
      </c>
      <c r="D73" s="25" t="str">
        <f>INDEX('Nutrition Table'!$A$5:$AN$277,$B73+1,'Nutrition Table'!C$4)</f>
        <v>-</v>
      </c>
      <c r="E73" s="12">
        <f>($C73/INDEX('Nutrition Table'!$A$5:$AN$277,$B73+1,2))*(INDEX('Nutrition Table'!$A$5:$AN$277,$B73+1,'Nutrition Table'!D$4))</f>
        <v>0</v>
      </c>
      <c r="F73" s="12">
        <f>($C73/INDEX('Nutrition Table'!$A$5:$AN$277,$B73+1,2))*(INDEX('Nutrition Table'!$A$5:$AN$277,$B73+1,'Nutrition Table'!E$4))</f>
        <v>0</v>
      </c>
      <c r="G73" s="12">
        <f>($C73/INDEX('Nutrition Table'!$A$5:$AN$277,$B73+1,2))*(INDEX('Nutrition Table'!$A$5:$AN$277,$B73+1,'Nutrition Table'!F$4))</f>
        <v>0</v>
      </c>
      <c r="H73" s="16">
        <f>($C73/INDEX('Nutrition Table'!$A$5:$AN$277,$B73+1,2))*(INDEX('Nutrition Table'!$A$5:$AN$277,$B73+1,'Nutrition Table'!G$4))</f>
        <v>0</v>
      </c>
      <c r="I73" s="45">
        <f>($C73/INDEX('Nutrition Table'!$A$5:$AN$277,$B73+1,2))*(INDEX('Nutrition Table'!$A$5:$AN$277,$B73+1,'Nutrition Table'!H$4))</f>
        <v>0</v>
      </c>
      <c r="J73" s="12">
        <f>($C73/INDEX('Nutrition Table'!$A$5:$AN$277,$B73+1,2))*(INDEX('Nutrition Table'!$A$5:$AN$277,$B73+1,'Nutrition Table'!I$4))</f>
        <v>0</v>
      </c>
      <c r="K73" s="12">
        <f>($C73/INDEX('Nutrition Table'!$A$5:$AN$277,$B73+1,2))*(INDEX('Nutrition Table'!$A$5:$AN$277,$B73+1,'Nutrition Table'!J$4))</f>
        <v>0</v>
      </c>
      <c r="L73" s="12">
        <f>($C73/INDEX('Nutrition Table'!$A$5:$AN$277,$B73+1,2))*(INDEX('Nutrition Table'!$A$5:$AN$277,$B73+1,'Nutrition Table'!K$4))</f>
        <v>0</v>
      </c>
      <c r="M73" s="12">
        <f>($C73/INDEX('Nutrition Table'!$A$5:$AN$277,$B73+1,2))*(INDEX('Nutrition Table'!$A$5:$AN$277,$B73+1,'Nutrition Table'!L$4))</f>
        <v>0</v>
      </c>
      <c r="N73" s="12">
        <f>($C73/INDEX('Nutrition Table'!$A$5:$AN$277,$B73+1,2))*(INDEX('Nutrition Table'!$A$5:$AN$277,$B73+1,'Nutrition Table'!M$4))</f>
        <v>0</v>
      </c>
      <c r="O73" s="12">
        <f>($C73/INDEX('Nutrition Table'!$A$5:$AN$277,$B73+1,2))*(INDEX('Nutrition Table'!$A$5:$AN$277,$B73+1,'Nutrition Table'!N$4))</f>
        <v>0</v>
      </c>
      <c r="P73" s="12">
        <f>($C73/INDEX('Nutrition Table'!$A$5:$AN$277,$B73+1,2))*(INDEX('Nutrition Table'!$A$5:$AN$277,$B73+1,'Nutrition Table'!O$4))</f>
        <v>0</v>
      </c>
      <c r="Q73" s="12">
        <f>($C73/INDEX('Nutrition Table'!$A$5:$AN$277,$B73+1,2))*(INDEX('Nutrition Table'!$A$5:$AN$277,$B73+1,'Nutrition Table'!P$4))</f>
        <v>0</v>
      </c>
      <c r="R73" s="12">
        <f>($C73/INDEX('Nutrition Table'!$A$5:$AN$277,$B73+1,2))*(INDEX('Nutrition Table'!$A$5:$AN$277,$B73+1,'Nutrition Table'!Q$4))</f>
        <v>0</v>
      </c>
      <c r="S73" s="12">
        <f>($C73/INDEX('Nutrition Table'!$A$5:$AN$277,$B73+1,2))*(INDEX('Nutrition Table'!$A$5:$AN$277,$B73+1,'Nutrition Table'!R$4))</f>
        <v>0</v>
      </c>
      <c r="T73" s="12">
        <f>($C73/INDEX('Nutrition Table'!$A$5:$AN$277,$B73+1,2))*(INDEX('Nutrition Table'!$A$5:$AN$277,$B73+1,'Nutrition Table'!S$4))</f>
        <v>0</v>
      </c>
      <c r="U73" s="40">
        <f>($C73/INDEX('Nutrition Table'!$A$5:$AN$277,$B73+1,2))*(INDEX('Nutrition Table'!$A$5:$AN$277,$B73+1,'Nutrition Table'!T$4))</f>
        <v>0</v>
      </c>
      <c r="V73" s="12">
        <f>($C73/INDEX('Nutrition Table'!$A$5:$AN$277,$B73+1,2))*(INDEX('Nutrition Table'!$A$5:$AN$277,$B73+1,'Nutrition Table'!U$4))</f>
        <v>0</v>
      </c>
      <c r="W73" s="12">
        <f>($C73/INDEX('Nutrition Table'!$A$5:$AN$277,$B73+1,2))*(INDEX('Nutrition Table'!$A$5:$AN$277,$B73+1,'Nutrition Table'!V$4))</f>
        <v>0</v>
      </c>
      <c r="X73" s="12">
        <f>($C73/INDEX('Nutrition Table'!$A$5:$AN$277,$B73+1,2))*(INDEX('Nutrition Table'!$A$5:$AN$277,$B73+1,'Nutrition Table'!W$4))</f>
        <v>0</v>
      </c>
      <c r="Y73" s="12">
        <f>($C73/INDEX('Nutrition Table'!$A$5:$AN$277,$B73+1,2))*(INDEX('Nutrition Table'!$A$5:$AN$277,$B73+1,'Nutrition Table'!X$4))</f>
        <v>0</v>
      </c>
      <c r="Z73" s="12">
        <f>($C73/INDEX('Nutrition Table'!$A$5:$AN$277,$B73+1,2))*(INDEX('Nutrition Table'!$A$5:$AN$277,$B73+1,'Nutrition Table'!Y$4))</f>
        <v>0</v>
      </c>
      <c r="AA73" s="12">
        <f>($C73/INDEX('Nutrition Table'!$A$5:$AN$277,$B73+1,2))*(INDEX('Nutrition Table'!$A$5:$AN$277,$B73+1,'Nutrition Table'!Z$4))</f>
        <v>0</v>
      </c>
      <c r="AB73" s="12">
        <f>($C73/INDEX('Nutrition Table'!$A$5:$AN$277,$B73+1,2))*(INDEX('Nutrition Table'!$A$5:$AN$277,$B73+1,'Nutrition Table'!AA$4))</f>
        <v>0</v>
      </c>
      <c r="AC73" s="12">
        <f>($C73/INDEX('Nutrition Table'!$A$5:$AN$277,$B73+1,2))*(INDEX('Nutrition Table'!$A$5:$AN$277,$B73+1,'Nutrition Table'!AB$4))</f>
        <v>0</v>
      </c>
      <c r="AD73" s="12">
        <f>($C73/INDEX('Nutrition Table'!$A$5:$AN$277,$B73+1,2))*(INDEX('Nutrition Table'!$A$5:$AN$277,$B73+1,'Nutrition Table'!AC$4))</f>
        <v>0</v>
      </c>
      <c r="AE73" s="40">
        <f>($C73/INDEX('Nutrition Table'!$A$5:$AN$277,$B73+1,2))*(INDEX('Nutrition Table'!$A$5:$AN$277,$B73+1,'Nutrition Table'!AD$4))</f>
        <v>0</v>
      </c>
      <c r="AF73" s="12">
        <f>($C73/INDEX('Nutrition Table'!$A$5:$AN$277,$B73+1,2))*(INDEX('Nutrition Table'!$A$5:$AN$277,$B73+1,'Nutrition Table'!AE$4))</f>
        <v>0</v>
      </c>
      <c r="AG73" s="12">
        <f>($C73/INDEX('Nutrition Table'!$A$5:$AN$277,$B73+1,2))*(INDEX('Nutrition Table'!$A$5:$AN$277,$B73+1,'Nutrition Table'!AF$4))</f>
        <v>0</v>
      </c>
      <c r="AH73" s="40">
        <f>($C73/INDEX('Nutrition Table'!$A$5:$AN$277,$B73+1,2))*(INDEX('Nutrition Table'!$A$5:$AN$277,$B73+1,'Nutrition Table'!AG$4))</f>
        <v>0</v>
      </c>
      <c r="AI73" s="12">
        <f>($C73/INDEX('Nutrition Table'!$A$5:$AN$277,$B73+1,2))*(INDEX('Nutrition Table'!$A$5:$AN$277,$B73+1,'Nutrition Table'!AH$4))</f>
        <v>0</v>
      </c>
      <c r="AJ73" s="12">
        <f>($C73/INDEX('Nutrition Table'!$A$5:$AN$277,$B73+1,2))*(INDEX('Nutrition Table'!$A$5:$AN$277,$B73+1,'Nutrition Table'!AI$4))</f>
        <v>0</v>
      </c>
      <c r="AK73" s="40">
        <f>($C73/INDEX('Nutrition Table'!$A$5:$AN$277,$B73+1,2))*(INDEX('Nutrition Table'!$A$5:$AN$277,$B73+1,'Nutrition Table'!AJ$4))</f>
        <v>0</v>
      </c>
      <c r="AL73" s="12">
        <f>($C73/INDEX('Nutrition Table'!$A$5:$AN$277,$B73+1,2))*(INDEX('Nutrition Table'!$A$5:$AN$277,$B73+1,'Nutrition Table'!AK$4))</f>
        <v>0</v>
      </c>
      <c r="AM73" s="12" t="str">
        <f>INDEX('Nutrition Table'!$A$5:$AN$277,$B73+1,'Nutrition Table'!AL$4)</f>
        <v>-</v>
      </c>
      <c r="AN73" s="40" t="str">
        <f t="shared" si="15"/>
        <v>-</v>
      </c>
      <c r="AO73" s="131">
        <f>INDEX('Nutrition Table'!$A$5:$AN$277,$B73+1,'Nutrition Table'!AM$4)</f>
        <v>0</v>
      </c>
      <c r="AP73" s="12" t="str">
        <f>INDEX('Nutrition Table'!$A$5:$AN$277,$B73+1,'Nutrition Table'!AN$4)</f>
        <v xml:space="preserve"> --------------- </v>
      </c>
      <c r="AQ73" s="445">
        <f>($C73/INDEX('Nutrition Table'!$A$5:$AO$277,$B73+1,2))*(INDEX('Nutrition Table'!$A$5:$AO$277,$B73+1,'Nutrition Table'!AO$4))</f>
        <v>0</v>
      </c>
    </row>
    <row r="74" spans="1:43" ht="16.05" customHeight="1" x14ac:dyDescent="0.25">
      <c r="A74" s="301"/>
      <c r="B74" s="502">
        <v>1</v>
      </c>
      <c r="C74" s="485">
        <v>0</v>
      </c>
      <c r="D74" s="25" t="str">
        <f>INDEX('Nutrition Table'!$A$5:$AN$277,$B74+1,'Nutrition Table'!C$4)</f>
        <v>-</v>
      </c>
      <c r="E74" s="12">
        <f>($C74/INDEX('Nutrition Table'!$A$5:$AN$277,$B74+1,2))*(INDEX('Nutrition Table'!$A$5:$AN$277,$B74+1,'Nutrition Table'!D$4))</f>
        <v>0</v>
      </c>
      <c r="F74" s="12">
        <f>($C74/INDEX('Nutrition Table'!$A$5:$AN$277,$B74+1,2))*(INDEX('Nutrition Table'!$A$5:$AN$277,$B74+1,'Nutrition Table'!E$4))</f>
        <v>0</v>
      </c>
      <c r="G74" s="12">
        <f>($C74/INDEX('Nutrition Table'!$A$5:$AN$277,$B74+1,2))*(INDEX('Nutrition Table'!$A$5:$AN$277,$B74+1,'Nutrition Table'!F$4))</f>
        <v>0</v>
      </c>
      <c r="H74" s="16">
        <f>($C74/INDEX('Nutrition Table'!$A$5:$AN$277,$B74+1,2))*(INDEX('Nutrition Table'!$A$5:$AN$277,$B74+1,'Nutrition Table'!G$4))</f>
        <v>0</v>
      </c>
      <c r="I74" s="45">
        <f>($C74/INDEX('Nutrition Table'!$A$5:$AN$277,$B74+1,2))*(INDEX('Nutrition Table'!$A$5:$AN$277,$B74+1,'Nutrition Table'!H$4))</f>
        <v>0</v>
      </c>
      <c r="J74" s="12">
        <f>($C74/INDEX('Nutrition Table'!$A$5:$AN$277,$B74+1,2))*(INDEX('Nutrition Table'!$A$5:$AN$277,$B74+1,'Nutrition Table'!I$4))</f>
        <v>0</v>
      </c>
      <c r="K74" s="12">
        <f>($C74/INDEX('Nutrition Table'!$A$5:$AN$277,$B74+1,2))*(INDEX('Nutrition Table'!$A$5:$AN$277,$B74+1,'Nutrition Table'!J$4))</f>
        <v>0</v>
      </c>
      <c r="L74" s="12">
        <f>($C74/INDEX('Nutrition Table'!$A$5:$AN$277,$B74+1,2))*(INDEX('Nutrition Table'!$A$5:$AN$277,$B74+1,'Nutrition Table'!K$4))</f>
        <v>0</v>
      </c>
      <c r="M74" s="12">
        <f>($C74/INDEX('Nutrition Table'!$A$5:$AN$277,$B74+1,2))*(INDEX('Nutrition Table'!$A$5:$AN$277,$B74+1,'Nutrition Table'!L$4))</f>
        <v>0</v>
      </c>
      <c r="N74" s="12">
        <f>($C74/INDEX('Nutrition Table'!$A$5:$AN$277,$B74+1,2))*(INDEX('Nutrition Table'!$A$5:$AN$277,$B74+1,'Nutrition Table'!M$4))</f>
        <v>0</v>
      </c>
      <c r="O74" s="12">
        <f>($C74/INDEX('Nutrition Table'!$A$5:$AN$277,$B74+1,2))*(INDEX('Nutrition Table'!$A$5:$AN$277,$B74+1,'Nutrition Table'!N$4))</f>
        <v>0</v>
      </c>
      <c r="P74" s="12">
        <f>($C74/INDEX('Nutrition Table'!$A$5:$AN$277,$B74+1,2))*(INDEX('Nutrition Table'!$A$5:$AN$277,$B74+1,'Nutrition Table'!O$4))</f>
        <v>0</v>
      </c>
      <c r="Q74" s="12">
        <f>($C74/INDEX('Nutrition Table'!$A$5:$AN$277,$B74+1,2))*(INDEX('Nutrition Table'!$A$5:$AN$277,$B74+1,'Nutrition Table'!P$4))</f>
        <v>0</v>
      </c>
      <c r="R74" s="12">
        <f>($C74/INDEX('Nutrition Table'!$A$5:$AN$277,$B74+1,2))*(INDEX('Nutrition Table'!$A$5:$AN$277,$B74+1,'Nutrition Table'!Q$4))</f>
        <v>0</v>
      </c>
      <c r="S74" s="12">
        <f>($C74/INDEX('Nutrition Table'!$A$5:$AN$277,$B74+1,2))*(INDEX('Nutrition Table'!$A$5:$AN$277,$B74+1,'Nutrition Table'!R$4))</f>
        <v>0</v>
      </c>
      <c r="T74" s="12">
        <f>($C74/INDEX('Nutrition Table'!$A$5:$AN$277,$B74+1,2))*(INDEX('Nutrition Table'!$A$5:$AN$277,$B74+1,'Nutrition Table'!S$4))</f>
        <v>0</v>
      </c>
      <c r="U74" s="40">
        <f>($C74/INDEX('Nutrition Table'!$A$5:$AN$277,$B74+1,2))*(INDEX('Nutrition Table'!$A$5:$AN$277,$B74+1,'Nutrition Table'!T$4))</f>
        <v>0</v>
      </c>
      <c r="V74" s="12">
        <f>($C74/INDEX('Nutrition Table'!$A$5:$AN$277,$B74+1,2))*(INDEX('Nutrition Table'!$A$5:$AN$277,$B74+1,'Nutrition Table'!U$4))</f>
        <v>0</v>
      </c>
      <c r="W74" s="12">
        <f>($C74/INDEX('Nutrition Table'!$A$5:$AN$277,$B74+1,2))*(INDEX('Nutrition Table'!$A$5:$AN$277,$B74+1,'Nutrition Table'!V$4))</f>
        <v>0</v>
      </c>
      <c r="X74" s="12">
        <f>($C74/INDEX('Nutrition Table'!$A$5:$AN$277,$B74+1,2))*(INDEX('Nutrition Table'!$A$5:$AN$277,$B74+1,'Nutrition Table'!W$4))</f>
        <v>0</v>
      </c>
      <c r="Y74" s="12">
        <f>($C74/INDEX('Nutrition Table'!$A$5:$AN$277,$B74+1,2))*(INDEX('Nutrition Table'!$A$5:$AN$277,$B74+1,'Nutrition Table'!X$4))</f>
        <v>0</v>
      </c>
      <c r="Z74" s="12">
        <f>($C74/INDEX('Nutrition Table'!$A$5:$AN$277,$B74+1,2))*(INDEX('Nutrition Table'!$A$5:$AN$277,$B74+1,'Nutrition Table'!Y$4))</f>
        <v>0</v>
      </c>
      <c r="AA74" s="12">
        <f>($C74/INDEX('Nutrition Table'!$A$5:$AN$277,$B74+1,2))*(INDEX('Nutrition Table'!$A$5:$AN$277,$B74+1,'Nutrition Table'!Z$4))</f>
        <v>0</v>
      </c>
      <c r="AB74" s="12">
        <f>($C74/INDEX('Nutrition Table'!$A$5:$AN$277,$B74+1,2))*(INDEX('Nutrition Table'!$A$5:$AN$277,$B74+1,'Nutrition Table'!AA$4))</f>
        <v>0</v>
      </c>
      <c r="AC74" s="12">
        <f>($C74/INDEX('Nutrition Table'!$A$5:$AN$277,$B74+1,2))*(INDEX('Nutrition Table'!$A$5:$AN$277,$B74+1,'Nutrition Table'!AB$4))</f>
        <v>0</v>
      </c>
      <c r="AD74" s="12">
        <f>($C74/INDEX('Nutrition Table'!$A$5:$AN$277,$B74+1,2))*(INDEX('Nutrition Table'!$A$5:$AN$277,$B74+1,'Nutrition Table'!AC$4))</f>
        <v>0</v>
      </c>
      <c r="AE74" s="40">
        <f>($C74/INDEX('Nutrition Table'!$A$5:$AN$277,$B74+1,2))*(INDEX('Nutrition Table'!$A$5:$AN$277,$B74+1,'Nutrition Table'!AD$4))</f>
        <v>0</v>
      </c>
      <c r="AF74" s="12">
        <f>($C74/INDEX('Nutrition Table'!$A$5:$AN$277,$B74+1,2))*(INDEX('Nutrition Table'!$A$5:$AN$277,$B74+1,'Nutrition Table'!AE$4))</f>
        <v>0</v>
      </c>
      <c r="AG74" s="12">
        <f>($C74/INDEX('Nutrition Table'!$A$5:$AN$277,$B74+1,2))*(INDEX('Nutrition Table'!$A$5:$AN$277,$B74+1,'Nutrition Table'!AF$4))</f>
        <v>0</v>
      </c>
      <c r="AH74" s="40">
        <f>($C74/INDEX('Nutrition Table'!$A$5:$AN$277,$B74+1,2))*(INDEX('Nutrition Table'!$A$5:$AN$277,$B74+1,'Nutrition Table'!AG$4))</f>
        <v>0</v>
      </c>
      <c r="AI74" s="12">
        <f>($C74/INDEX('Nutrition Table'!$A$5:$AN$277,$B74+1,2))*(INDEX('Nutrition Table'!$A$5:$AN$277,$B74+1,'Nutrition Table'!AH$4))</f>
        <v>0</v>
      </c>
      <c r="AJ74" s="12">
        <f>($C74/INDEX('Nutrition Table'!$A$5:$AN$277,$B74+1,2))*(INDEX('Nutrition Table'!$A$5:$AN$277,$B74+1,'Nutrition Table'!AI$4))</f>
        <v>0</v>
      </c>
      <c r="AK74" s="40">
        <f>($C74/INDEX('Nutrition Table'!$A$5:$AN$277,$B74+1,2))*(INDEX('Nutrition Table'!$A$5:$AN$277,$B74+1,'Nutrition Table'!AJ$4))</f>
        <v>0</v>
      </c>
      <c r="AL74" s="12">
        <f>($C74/INDEX('Nutrition Table'!$A$5:$AN$277,$B74+1,2))*(INDEX('Nutrition Table'!$A$5:$AN$277,$B74+1,'Nutrition Table'!AK$4))</f>
        <v>0</v>
      </c>
      <c r="AM74" s="12" t="str">
        <f>INDEX('Nutrition Table'!$A$5:$AN$277,$B74+1,'Nutrition Table'!AL$4)</f>
        <v>-</v>
      </c>
      <c r="AN74" s="40" t="str">
        <f t="shared" si="15"/>
        <v>-</v>
      </c>
      <c r="AO74" s="131">
        <f>INDEX('Nutrition Table'!$A$5:$AN$277,$B74+1,'Nutrition Table'!AM$4)</f>
        <v>0</v>
      </c>
      <c r="AP74" s="12" t="str">
        <f>INDEX('Nutrition Table'!$A$5:$AN$277,$B74+1,'Nutrition Table'!AN$4)</f>
        <v xml:space="preserve"> --------------- </v>
      </c>
      <c r="AQ74" s="445">
        <f>($C74/INDEX('Nutrition Table'!$A$5:$AO$277,$B74+1,2))*(INDEX('Nutrition Table'!$A$5:$AO$277,$B74+1,'Nutrition Table'!AO$4))</f>
        <v>0</v>
      </c>
    </row>
    <row r="75" spans="1:43" ht="16.05" customHeight="1" x14ac:dyDescent="0.25">
      <c r="A75" s="301"/>
      <c r="B75" s="502">
        <v>1</v>
      </c>
      <c r="C75" s="485">
        <v>0</v>
      </c>
      <c r="D75" s="25" t="str">
        <f>INDEX('Nutrition Table'!$A$5:$AN$277,$B75+1,'Nutrition Table'!C$4)</f>
        <v>-</v>
      </c>
      <c r="E75" s="12">
        <f>($C75/INDEX('Nutrition Table'!$A$5:$AN$277,$B75+1,2))*(INDEX('Nutrition Table'!$A$5:$AN$277,$B75+1,'Nutrition Table'!D$4))</f>
        <v>0</v>
      </c>
      <c r="F75" s="12">
        <f>($C75/INDEX('Nutrition Table'!$A$5:$AN$277,$B75+1,2))*(INDEX('Nutrition Table'!$A$5:$AN$277,$B75+1,'Nutrition Table'!E$4))</f>
        <v>0</v>
      </c>
      <c r="G75" s="12">
        <f>($C75/INDEX('Nutrition Table'!$A$5:$AN$277,$B75+1,2))*(INDEX('Nutrition Table'!$A$5:$AN$277,$B75+1,'Nutrition Table'!F$4))</f>
        <v>0</v>
      </c>
      <c r="H75" s="16">
        <f>($C75/INDEX('Nutrition Table'!$A$5:$AN$277,$B75+1,2))*(INDEX('Nutrition Table'!$A$5:$AN$277,$B75+1,'Nutrition Table'!G$4))</f>
        <v>0</v>
      </c>
      <c r="I75" s="45">
        <f>($C75/INDEX('Nutrition Table'!$A$5:$AN$277,$B75+1,2))*(INDEX('Nutrition Table'!$A$5:$AN$277,$B75+1,'Nutrition Table'!H$4))</f>
        <v>0</v>
      </c>
      <c r="J75" s="12">
        <f>($C75/INDEX('Nutrition Table'!$A$5:$AN$277,$B75+1,2))*(INDEX('Nutrition Table'!$A$5:$AN$277,$B75+1,'Nutrition Table'!I$4))</f>
        <v>0</v>
      </c>
      <c r="K75" s="12">
        <f>($C75/INDEX('Nutrition Table'!$A$5:$AN$277,$B75+1,2))*(INDEX('Nutrition Table'!$A$5:$AN$277,$B75+1,'Nutrition Table'!J$4))</f>
        <v>0</v>
      </c>
      <c r="L75" s="12">
        <f>($C75/INDEX('Nutrition Table'!$A$5:$AN$277,$B75+1,2))*(INDEX('Nutrition Table'!$A$5:$AN$277,$B75+1,'Nutrition Table'!K$4))</f>
        <v>0</v>
      </c>
      <c r="M75" s="12">
        <f>($C75/INDEX('Nutrition Table'!$A$5:$AN$277,$B75+1,2))*(INDEX('Nutrition Table'!$A$5:$AN$277,$B75+1,'Nutrition Table'!L$4))</f>
        <v>0</v>
      </c>
      <c r="N75" s="12">
        <f>($C75/INDEX('Nutrition Table'!$A$5:$AN$277,$B75+1,2))*(INDEX('Nutrition Table'!$A$5:$AN$277,$B75+1,'Nutrition Table'!M$4))</f>
        <v>0</v>
      </c>
      <c r="O75" s="12">
        <f>($C75/INDEX('Nutrition Table'!$A$5:$AN$277,$B75+1,2))*(INDEX('Nutrition Table'!$A$5:$AN$277,$B75+1,'Nutrition Table'!N$4))</f>
        <v>0</v>
      </c>
      <c r="P75" s="12">
        <f>($C75/INDEX('Nutrition Table'!$A$5:$AN$277,$B75+1,2))*(INDEX('Nutrition Table'!$A$5:$AN$277,$B75+1,'Nutrition Table'!O$4))</f>
        <v>0</v>
      </c>
      <c r="Q75" s="12">
        <f>($C75/INDEX('Nutrition Table'!$A$5:$AN$277,$B75+1,2))*(INDEX('Nutrition Table'!$A$5:$AN$277,$B75+1,'Nutrition Table'!P$4))</f>
        <v>0</v>
      </c>
      <c r="R75" s="12">
        <f>($C75/INDEX('Nutrition Table'!$A$5:$AN$277,$B75+1,2))*(INDEX('Nutrition Table'!$A$5:$AN$277,$B75+1,'Nutrition Table'!Q$4))</f>
        <v>0</v>
      </c>
      <c r="S75" s="12">
        <f>($C75/INDEX('Nutrition Table'!$A$5:$AN$277,$B75+1,2))*(INDEX('Nutrition Table'!$A$5:$AN$277,$B75+1,'Nutrition Table'!R$4))</f>
        <v>0</v>
      </c>
      <c r="T75" s="12">
        <f>($C75/INDEX('Nutrition Table'!$A$5:$AN$277,$B75+1,2))*(INDEX('Nutrition Table'!$A$5:$AN$277,$B75+1,'Nutrition Table'!S$4))</f>
        <v>0</v>
      </c>
      <c r="U75" s="40">
        <f>($C75/INDEX('Nutrition Table'!$A$5:$AN$277,$B75+1,2))*(INDEX('Nutrition Table'!$A$5:$AN$277,$B75+1,'Nutrition Table'!T$4))</f>
        <v>0</v>
      </c>
      <c r="V75" s="12">
        <f>($C75/INDEX('Nutrition Table'!$A$5:$AN$277,$B75+1,2))*(INDEX('Nutrition Table'!$A$5:$AN$277,$B75+1,'Nutrition Table'!U$4))</f>
        <v>0</v>
      </c>
      <c r="W75" s="12">
        <f>($C75/INDEX('Nutrition Table'!$A$5:$AN$277,$B75+1,2))*(INDEX('Nutrition Table'!$A$5:$AN$277,$B75+1,'Nutrition Table'!V$4))</f>
        <v>0</v>
      </c>
      <c r="X75" s="12">
        <f>($C75/INDEX('Nutrition Table'!$A$5:$AN$277,$B75+1,2))*(INDEX('Nutrition Table'!$A$5:$AN$277,$B75+1,'Nutrition Table'!W$4))</f>
        <v>0</v>
      </c>
      <c r="Y75" s="12">
        <f>($C75/INDEX('Nutrition Table'!$A$5:$AN$277,$B75+1,2))*(INDEX('Nutrition Table'!$A$5:$AN$277,$B75+1,'Nutrition Table'!X$4))</f>
        <v>0</v>
      </c>
      <c r="Z75" s="12">
        <f>($C75/INDEX('Nutrition Table'!$A$5:$AN$277,$B75+1,2))*(INDEX('Nutrition Table'!$A$5:$AN$277,$B75+1,'Nutrition Table'!Y$4))</f>
        <v>0</v>
      </c>
      <c r="AA75" s="12">
        <f>($C75/INDEX('Nutrition Table'!$A$5:$AN$277,$B75+1,2))*(INDEX('Nutrition Table'!$A$5:$AN$277,$B75+1,'Nutrition Table'!Z$4))</f>
        <v>0</v>
      </c>
      <c r="AB75" s="12">
        <f>($C75/INDEX('Nutrition Table'!$A$5:$AN$277,$B75+1,2))*(INDEX('Nutrition Table'!$A$5:$AN$277,$B75+1,'Nutrition Table'!AA$4))</f>
        <v>0</v>
      </c>
      <c r="AC75" s="12">
        <f>($C75/INDEX('Nutrition Table'!$A$5:$AN$277,$B75+1,2))*(INDEX('Nutrition Table'!$A$5:$AN$277,$B75+1,'Nutrition Table'!AB$4))</f>
        <v>0</v>
      </c>
      <c r="AD75" s="12">
        <f>($C75/INDEX('Nutrition Table'!$A$5:$AN$277,$B75+1,2))*(INDEX('Nutrition Table'!$A$5:$AN$277,$B75+1,'Nutrition Table'!AC$4))</f>
        <v>0</v>
      </c>
      <c r="AE75" s="40">
        <f>($C75/INDEX('Nutrition Table'!$A$5:$AN$277,$B75+1,2))*(INDEX('Nutrition Table'!$A$5:$AN$277,$B75+1,'Nutrition Table'!AD$4))</f>
        <v>0</v>
      </c>
      <c r="AF75" s="12">
        <f>($C75/INDEX('Nutrition Table'!$A$5:$AN$277,$B75+1,2))*(INDEX('Nutrition Table'!$A$5:$AN$277,$B75+1,'Nutrition Table'!AE$4))</f>
        <v>0</v>
      </c>
      <c r="AG75" s="12">
        <f>($C75/INDEX('Nutrition Table'!$A$5:$AN$277,$B75+1,2))*(INDEX('Nutrition Table'!$A$5:$AN$277,$B75+1,'Nutrition Table'!AF$4))</f>
        <v>0</v>
      </c>
      <c r="AH75" s="40">
        <f>($C75/INDEX('Nutrition Table'!$A$5:$AN$277,$B75+1,2))*(INDEX('Nutrition Table'!$A$5:$AN$277,$B75+1,'Nutrition Table'!AG$4))</f>
        <v>0</v>
      </c>
      <c r="AI75" s="12">
        <f>($C75/INDEX('Nutrition Table'!$A$5:$AN$277,$B75+1,2))*(INDEX('Nutrition Table'!$A$5:$AN$277,$B75+1,'Nutrition Table'!AH$4))</f>
        <v>0</v>
      </c>
      <c r="AJ75" s="12">
        <f>($C75/INDEX('Nutrition Table'!$A$5:$AN$277,$B75+1,2))*(INDEX('Nutrition Table'!$A$5:$AN$277,$B75+1,'Nutrition Table'!AI$4))</f>
        <v>0</v>
      </c>
      <c r="AK75" s="40">
        <f>($C75/INDEX('Nutrition Table'!$A$5:$AN$277,$B75+1,2))*(INDEX('Nutrition Table'!$A$5:$AN$277,$B75+1,'Nutrition Table'!AJ$4))</f>
        <v>0</v>
      </c>
      <c r="AL75" s="12">
        <f>($C75/INDEX('Nutrition Table'!$A$5:$AN$277,$B75+1,2))*(INDEX('Nutrition Table'!$A$5:$AN$277,$B75+1,'Nutrition Table'!AK$4))</f>
        <v>0</v>
      </c>
      <c r="AM75" s="12" t="str">
        <f>INDEX('Nutrition Table'!$A$5:$AN$277,$B75+1,'Nutrition Table'!AL$4)</f>
        <v>-</v>
      </c>
      <c r="AN75" s="40" t="str">
        <f>IF(AM75="-","-",AM75*G75/100)</f>
        <v>-</v>
      </c>
      <c r="AO75" s="131">
        <f>INDEX('Nutrition Table'!$A$5:$AN$277,$B75+1,'Nutrition Table'!AM$4)</f>
        <v>0</v>
      </c>
      <c r="AP75" s="12" t="str">
        <f>INDEX('Nutrition Table'!$A$5:$AN$277,$B75+1,'Nutrition Table'!AN$4)</f>
        <v xml:space="preserve"> --------------- </v>
      </c>
      <c r="AQ75" s="445">
        <f>($C75/INDEX('Nutrition Table'!$A$5:$AO$277,$B75+1,2))*(INDEX('Nutrition Table'!$A$5:$AO$277,$B75+1,'Nutrition Table'!AO$4))</f>
        <v>0</v>
      </c>
    </row>
    <row r="76" spans="1:43" ht="16.05" customHeight="1" x14ac:dyDescent="0.25">
      <c r="A76" s="301"/>
      <c r="B76" s="502">
        <v>1</v>
      </c>
      <c r="C76" s="485">
        <v>0</v>
      </c>
      <c r="D76" s="25" t="str">
        <f>INDEX('Nutrition Table'!$A$5:$AN$277,$B76+1,'Nutrition Table'!C$4)</f>
        <v>-</v>
      </c>
      <c r="E76" s="12">
        <f>($C76/INDEX('Nutrition Table'!$A$5:$AN$277,$B76+1,2))*(INDEX('Nutrition Table'!$A$5:$AN$277,$B76+1,'Nutrition Table'!D$4))</f>
        <v>0</v>
      </c>
      <c r="F76" s="12">
        <f>($C76/INDEX('Nutrition Table'!$A$5:$AN$277,$B76+1,2))*(INDEX('Nutrition Table'!$A$5:$AN$277,$B76+1,'Nutrition Table'!E$4))</f>
        <v>0</v>
      </c>
      <c r="G76" s="12">
        <f>($C76/INDEX('Nutrition Table'!$A$5:$AN$277,$B76+1,2))*(INDEX('Nutrition Table'!$A$5:$AN$277,$B76+1,'Nutrition Table'!F$4))</f>
        <v>0</v>
      </c>
      <c r="H76" s="16">
        <f>($C76/INDEX('Nutrition Table'!$A$5:$AN$277,$B76+1,2))*(INDEX('Nutrition Table'!$A$5:$AN$277,$B76+1,'Nutrition Table'!G$4))</f>
        <v>0</v>
      </c>
      <c r="I76" s="45">
        <f>($C76/INDEX('Nutrition Table'!$A$5:$AN$277,$B76+1,2))*(INDEX('Nutrition Table'!$A$5:$AN$277,$B76+1,'Nutrition Table'!H$4))</f>
        <v>0</v>
      </c>
      <c r="J76" s="12">
        <f>($C76/INDEX('Nutrition Table'!$A$5:$AN$277,$B76+1,2))*(INDEX('Nutrition Table'!$A$5:$AN$277,$B76+1,'Nutrition Table'!I$4))</f>
        <v>0</v>
      </c>
      <c r="K76" s="12">
        <f>($C76/INDEX('Nutrition Table'!$A$5:$AN$277,$B76+1,2))*(INDEX('Nutrition Table'!$A$5:$AN$277,$B76+1,'Nutrition Table'!J$4))</f>
        <v>0</v>
      </c>
      <c r="L76" s="12">
        <f>($C76/INDEX('Nutrition Table'!$A$5:$AN$277,$B76+1,2))*(INDEX('Nutrition Table'!$A$5:$AN$277,$B76+1,'Nutrition Table'!K$4))</f>
        <v>0</v>
      </c>
      <c r="M76" s="12">
        <f>($C76/INDEX('Nutrition Table'!$A$5:$AN$277,$B76+1,2))*(INDEX('Nutrition Table'!$A$5:$AN$277,$B76+1,'Nutrition Table'!L$4))</f>
        <v>0</v>
      </c>
      <c r="N76" s="12">
        <f>($C76/INDEX('Nutrition Table'!$A$5:$AN$277,$B76+1,2))*(INDEX('Nutrition Table'!$A$5:$AN$277,$B76+1,'Nutrition Table'!M$4))</f>
        <v>0</v>
      </c>
      <c r="O76" s="12">
        <f>($C76/INDEX('Nutrition Table'!$A$5:$AN$277,$B76+1,2))*(INDEX('Nutrition Table'!$A$5:$AN$277,$B76+1,'Nutrition Table'!N$4))</f>
        <v>0</v>
      </c>
      <c r="P76" s="12">
        <f>($C76/INDEX('Nutrition Table'!$A$5:$AN$277,$B76+1,2))*(INDEX('Nutrition Table'!$A$5:$AN$277,$B76+1,'Nutrition Table'!O$4))</f>
        <v>0</v>
      </c>
      <c r="Q76" s="12">
        <f>($C76/INDEX('Nutrition Table'!$A$5:$AN$277,$B76+1,2))*(INDEX('Nutrition Table'!$A$5:$AN$277,$B76+1,'Nutrition Table'!P$4))</f>
        <v>0</v>
      </c>
      <c r="R76" s="12">
        <f>($C76/INDEX('Nutrition Table'!$A$5:$AN$277,$B76+1,2))*(INDEX('Nutrition Table'!$A$5:$AN$277,$B76+1,'Nutrition Table'!Q$4))</f>
        <v>0</v>
      </c>
      <c r="S76" s="12">
        <f>($C76/INDEX('Nutrition Table'!$A$5:$AN$277,$B76+1,2))*(INDEX('Nutrition Table'!$A$5:$AN$277,$B76+1,'Nutrition Table'!R$4))</f>
        <v>0</v>
      </c>
      <c r="T76" s="12">
        <f>($C76/INDEX('Nutrition Table'!$A$5:$AN$277,$B76+1,2))*(INDEX('Nutrition Table'!$A$5:$AN$277,$B76+1,'Nutrition Table'!S$4))</f>
        <v>0</v>
      </c>
      <c r="U76" s="40">
        <f>($C76/INDEX('Nutrition Table'!$A$5:$AN$277,$B76+1,2))*(INDEX('Nutrition Table'!$A$5:$AN$277,$B76+1,'Nutrition Table'!T$4))</f>
        <v>0</v>
      </c>
      <c r="V76" s="12">
        <f>($C76/INDEX('Nutrition Table'!$A$5:$AN$277,$B76+1,2))*(INDEX('Nutrition Table'!$A$5:$AN$277,$B76+1,'Nutrition Table'!U$4))</f>
        <v>0</v>
      </c>
      <c r="W76" s="12">
        <f>($C76/INDEX('Nutrition Table'!$A$5:$AN$277,$B76+1,2))*(INDEX('Nutrition Table'!$A$5:$AN$277,$B76+1,'Nutrition Table'!V$4))</f>
        <v>0</v>
      </c>
      <c r="X76" s="12">
        <f>($C76/INDEX('Nutrition Table'!$A$5:$AN$277,$B76+1,2))*(INDEX('Nutrition Table'!$A$5:$AN$277,$B76+1,'Nutrition Table'!W$4))</f>
        <v>0</v>
      </c>
      <c r="Y76" s="12">
        <f>($C76/INDEX('Nutrition Table'!$A$5:$AN$277,$B76+1,2))*(INDEX('Nutrition Table'!$A$5:$AN$277,$B76+1,'Nutrition Table'!X$4))</f>
        <v>0</v>
      </c>
      <c r="Z76" s="12">
        <f>($C76/INDEX('Nutrition Table'!$A$5:$AN$277,$B76+1,2))*(INDEX('Nutrition Table'!$A$5:$AN$277,$B76+1,'Nutrition Table'!Y$4))</f>
        <v>0</v>
      </c>
      <c r="AA76" s="12">
        <f>($C76/INDEX('Nutrition Table'!$A$5:$AN$277,$B76+1,2))*(INDEX('Nutrition Table'!$A$5:$AN$277,$B76+1,'Nutrition Table'!Z$4))</f>
        <v>0</v>
      </c>
      <c r="AB76" s="12">
        <f>($C76/INDEX('Nutrition Table'!$A$5:$AN$277,$B76+1,2))*(INDEX('Nutrition Table'!$A$5:$AN$277,$B76+1,'Nutrition Table'!AA$4))</f>
        <v>0</v>
      </c>
      <c r="AC76" s="12">
        <f>($C76/INDEX('Nutrition Table'!$A$5:$AN$277,$B76+1,2))*(INDEX('Nutrition Table'!$A$5:$AN$277,$B76+1,'Nutrition Table'!AB$4))</f>
        <v>0</v>
      </c>
      <c r="AD76" s="12">
        <f>($C76/INDEX('Nutrition Table'!$A$5:$AN$277,$B76+1,2))*(INDEX('Nutrition Table'!$A$5:$AN$277,$B76+1,'Nutrition Table'!AC$4))</f>
        <v>0</v>
      </c>
      <c r="AE76" s="40">
        <f>($C76/INDEX('Nutrition Table'!$A$5:$AN$277,$B76+1,2))*(INDEX('Nutrition Table'!$A$5:$AN$277,$B76+1,'Nutrition Table'!AD$4))</f>
        <v>0</v>
      </c>
      <c r="AF76" s="12">
        <f>($C76/INDEX('Nutrition Table'!$A$5:$AN$277,$B76+1,2))*(INDEX('Nutrition Table'!$A$5:$AN$277,$B76+1,'Nutrition Table'!AE$4))</f>
        <v>0</v>
      </c>
      <c r="AG76" s="12">
        <f>($C76/INDEX('Nutrition Table'!$A$5:$AN$277,$B76+1,2))*(INDEX('Nutrition Table'!$A$5:$AN$277,$B76+1,'Nutrition Table'!AF$4))</f>
        <v>0</v>
      </c>
      <c r="AH76" s="40">
        <f>($C76/INDEX('Nutrition Table'!$A$5:$AN$277,$B76+1,2))*(INDEX('Nutrition Table'!$A$5:$AN$277,$B76+1,'Nutrition Table'!AG$4))</f>
        <v>0</v>
      </c>
      <c r="AI76" s="12">
        <f>($C76/INDEX('Nutrition Table'!$A$5:$AN$277,$B76+1,2))*(INDEX('Nutrition Table'!$A$5:$AN$277,$B76+1,'Nutrition Table'!AH$4))</f>
        <v>0</v>
      </c>
      <c r="AJ76" s="12">
        <f>($C76/INDEX('Nutrition Table'!$A$5:$AN$277,$B76+1,2))*(INDEX('Nutrition Table'!$A$5:$AN$277,$B76+1,'Nutrition Table'!AI$4))</f>
        <v>0</v>
      </c>
      <c r="AK76" s="40">
        <f>($C76/INDEX('Nutrition Table'!$A$5:$AN$277,$B76+1,2))*(INDEX('Nutrition Table'!$A$5:$AN$277,$B76+1,'Nutrition Table'!AJ$4))</f>
        <v>0</v>
      </c>
      <c r="AL76" s="12">
        <f>($C76/INDEX('Nutrition Table'!$A$5:$AN$277,$B76+1,2))*(INDEX('Nutrition Table'!$A$5:$AN$277,$B76+1,'Nutrition Table'!AK$4))</f>
        <v>0</v>
      </c>
      <c r="AM76" s="12" t="str">
        <f>INDEX('Nutrition Table'!$A$5:$AN$277,$B76+1,'Nutrition Table'!AL$4)</f>
        <v>-</v>
      </c>
      <c r="AN76" s="40" t="str">
        <f>IF(AM76="-","-",AM76*G76/100)</f>
        <v>-</v>
      </c>
      <c r="AO76" s="131">
        <f>INDEX('Nutrition Table'!$A$5:$AN$277,$B76+1,'Nutrition Table'!AM$4)</f>
        <v>0</v>
      </c>
      <c r="AP76" s="12" t="str">
        <f>INDEX('Nutrition Table'!$A$5:$AN$277,$B76+1,'Nutrition Table'!AN$4)</f>
        <v xml:space="preserve"> --------------- </v>
      </c>
      <c r="AQ76" s="445">
        <f>($C76/INDEX('Nutrition Table'!$A$5:$AO$277,$B76+1,2))*(INDEX('Nutrition Table'!$A$5:$AO$277,$B76+1,'Nutrition Table'!AO$4))</f>
        <v>0</v>
      </c>
    </row>
    <row r="77" spans="1:43" ht="16.05" customHeight="1" x14ac:dyDescent="0.25">
      <c r="A77" s="301"/>
      <c r="B77" s="35" t="s">
        <v>208</v>
      </c>
      <c r="C77" s="489">
        <f>SUM(C67:C76)</f>
        <v>660</v>
      </c>
      <c r="D77" s="490" t="s">
        <v>200</v>
      </c>
      <c r="E77" s="13">
        <f>SUM(E67:E76)</f>
        <v>648.9</v>
      </c>
      <c r="F77" s="13">
        <f t="shared" ref="F77:AL77" si="16">SUM(F67:F76)</f>
        <v>46.330000000000005</v>
      </c>
      <c r="G77" s="13">
        <f t="shared" si="16"/>
        <v>85.98</v>
      </c>
      <c r="H77" s="17">
        <f t="shared" si="16"/>
        <v>11.925000000000001</v>
      </c>
      <c r="I77" s="92">
        <f t="shared" si="16"/>
        <v>623</v>
      </c>
      <c r="J77" s="93">
        <f t="shared" si="16"/>
        <v>202.5</v>
      </c>
      <c r="K77" s="93">
        <f t="shared" si="16"/>
        <v>342</v>
      </c>
      <c r="L77" s="93">
        <f t="shared" si="16"/>
        <v>11621.5</v>
      </c>
      <c r="M77" s="93">
        <f t="shared" si="16"/>
        <v>2990.5</v>
      </c>
      <c r="N77" s="93">
        <f t="shared" si="16"/>
        <v>1190</v>
      </c>
      <c r="O77" s="93">
        <f t="shared" si="16"/>
        <v>84</v>
      </c>
      <c r="P77" s="93">
        <f t="shared" si="16"/>
        <v>0.70499999999999996</v>
      </c>
      <c r="Q77" s="93">
        <f t="shared" si="16"/>
        <v>89200</v>
      </c>
      <c r="R77" s="93">
        <f t="shared" si="16"/>
        <v>0</v>
      </c>
      <c r="S77" s="93">
        <f t="shared" si="16"/>
        <v>2526</v>
      </c>
      <c r="T77" s="93">
        <f t="shared" si="16"/>
        <v>108.72999999999999</v>
      </c>
      <c r="U77" s="106">
        <f t="shared" si="16"/>
        <v>18720</v>
      </c>
      <c r="V77" s="93">
        <f t="shared" si="16"/>
        <v>71000</v>
      </c>
      <c r="W77" s="93">
        <f t="shared" si="16"/>
        <v>333</v>
      </c>
      <c r="X77" s="93">
        <f t="shared" si="16"/>
        <v>3285</v>
      </c>
      <c r="Y77" s="93">
        <f t="shared" si="16"/>
        <v>98000</v>
      </c>
      <c r="Z77" s="93">
        <f t="shared" si="16"/>
        <v>1341.5</v>
      </c>
      <c r="AA77" s="93">
        <f t="shared" si="16"/>
        <v>483000</v>
      </c>
      <c r="AB77" s="93">
        <f t="shared" si="16"/>
        <v>841500</v>
      </c>
      <c r="AC77" s="93">
        <f t="shared" si="16"/>
        <v>39.099999999999994</v>
      </c>
      <c r="AD77" s="93">
        <f t="shared" si="16"/>
        <v>107500</v>
      </c>
      <c r="AE77" s="106">
        <f t="shared" si="16"/>
        <v>3430</v>
      </c>
      <c r="AF77" s="93">
        <f t="shared" si="16"/>
        <v>513.37</v>
      </c>
      <c r="AG77" s="93">
        <f t="shared" si="16"/>
        <v>2.6</v>
      </c>
      <c r="AH77" s="106">
        <f t="shared" si="16"/>
        <v>93</v>
      </c>
      <c r="AI77" s="93">
        <f t="shared" si="16"/>
        <v>1.2484999999999999</v>
      </c>
      <c r="AJ77" s="93">
        <f t="shared" si="16"/>
        <v>6.6846000000000005</v>
      </c>
      <c r="AK77" s="106">
        <f t="shared" si="16"/>
        <v>3.2622</v>
      </c>
      <c r="AL77" s="93">
        <f t="shared" si="16"/>
        <v>1.7</v>
      </c>
      <c r="AM77" s="93">
        <f>100*AN77/(IF(AM67="-",0,G67)+IF(AM68="-",0,G68)+IF(AM69="-",0,G69)+IF(AM70="-",0,G70)+IF(AM71="-",0,G71)+IF(AM72="-",0,G72)+IF(AM73="-",0,G73)+IF(AM74="-",0,G74)+IF(AM75="-",0,G75)+IF(AM76="-",0,G76)+0.0001)</f>
        <v>65.752424107438813</v>
      </c>
      <c r="AN77" s="106">
        <f>SUM(AN67:AN76)</f>
        <v>56.534000000000006</v>
      </c>
      <c r="AO77" s="136"/>
      <c r="AP77" s="93"/>
      <c r="AQ77" s="446">
        <f>SUM(AQ67:AQ76)</f>
        <v>0</v>
      </c>
    </row>
    <row r="78" spans="1:43" ht="16.05" customHeight="1" x14ac:dyDescent="0.25">
      <c r="A78" s="301"/>
      <c r="B78" s="35" t="s">
        <v>209</v>
      </c>
      <c r="C78" s="491">
        <f>E77*100/C77</f>
        <v>98.318181818181813</v>
      </c>
      <c r="D78" s="490" t="s">
        <v>895</v>
      </c>
      <c r="E78" s="2"/>
      <c r="F78" s="3">
        <f>IF((F77+G77+H77)&gt;0,F77*4/(F77*4+G77*4+H77*9),0)</f>
        <v>0.29112502258214007</v>
      </c>
      <c r="G78" s="3">
        <f>IF((F77+G77+H77)&gt;0,G77*4/(F77*4+G77*4+H77*9),0)</f>
        <v>0.54027475591652063</v>
      </c>
      <c r="H78" s="5">
        <f>IF((F77+G77+H77)&gt;0,H77*9/(F77*4+G77*4+H77*9),0)</f>
        <v>0.16860022150133921</v>
      </c>
      <c r="I78" s="95"/>
      <c r="J78" s="82"/>
      <c r="K78" s="82"/>
      <c r="L78" s="82"/>
      <c r="M78" s="82"/>
      <c r="N78" s="82"/>
      <c r="O78" s="82"/>
      <c r="P78" s="82"/>
      <c r="Q78" s="82"/>
      <c r="R78" s="82"/>
      <c r="S78" s="82"/>
      <c r="T78" s="82"/>
      <c r="U78" s="94"/>
      <c r="V78" s="82"/>
      <c r="W78" s="82"/>
      <c r="X78" s="82"/>
      <c r="Y78" s="82"/>
      <c r="Z78" s="82"/>
      <c r="AA78" s="82"/>
      <c r="AB78" s="82"/>
      <c r="AC78" s="82"/>
      <c r="AD78" s="82"/>
      <c r="AE78" s="94"/>
      <c r="AF78" s="82"/>
      <c r="AG78" s="82"/>
      <c r="AH78" s="94"/>
      <c r="AI78" s="303">
        <f>IF((AI77+AJ77+AK77)&gt;0,AI77/(AI77+AJ77+AK77),0)</f>
        <v>0.11152001286254053</v>
      </c>
      <c r="AJ78" s="303">
        <f>IF((AI77+AJ77+AK77)&gt;0,AJ77/(AI77+AJ77+AK77),0)</f>
        <v>0.59708985020499683</v>
      </c>
      <c r="AK78" s="129">
        <f>IF((AI77+AJ77+AK77)&gt;0,AK77/(AI77+AJ77+AK77),0)</f>
        <v>0.29139013693246274</v>
      </c>
      <c r="AL78" s="303">
        <f>IF(G77&gt;0,AL77/G77,0)</f>
        <v>1.9772040009304489E-2</v>
      </c>
      <c r="AM78" s="82"/>
      <c r="AN78" s="94"/>
      <c r="AO78" s="132"/>
      <c r="AP78" s="82"/>
      <c r="AQ78" s="447"/>
    </row>
    <row r="79" spans="1:43" ht="16.05" customHeight="1" x14ac:dyDescent="0.25">
      <c r="A79" s="300"/>
      <c r="B79" s="503" t="s">
        <v>429</v>
      </c>
      <c r="C79" s="4"/>
      <c r="D79" s="41"/>
      <c r="E79" s="48">
        <f>IF($C$9=0,0,E77/$C$9)</f>
        <v>0.17256831327704275</v>
      </c>
      <c r="F79" s="49">
        <f>IF($E$10=0,0,F77/$E$10)</f>
        <v>0.164279857278993</v>
      </c>
      <c r="G79" s="49">
        <f>IF($E$11=0,0,G77/$E$11)</f>
        <v>0.18292400771225317</v>
      </c>
      <c r="H79" s="50">
        <f>IF($E$12=0,0,H77/$E$12)</f>
        <v>0.1427099262017153</v>
      </c>
      <c r="I79" s="126">
        <f>IF(I$119=0,0,I77/I$119)</f>
        <v>0.1380670611439842</v>
      </c>
      <c r="J79" s="127">
        <f>IF(J$119=0,0,J77/J$119)</f>
        <v>0.11219333820889568</v>
      </c>
      <c r="K79" s="127">
        <f t="shared" ref="K79:AH79" si="17">IF(K$119=0,0,K77/K$119)</f>
        <v>0.17490653751540661</v>
      </c>
      <c r="L79" s="127">
        <f t="shared" si="17"/>
        <v>0.48290921481284493</v>
      </c>
      <c r="M79" s="127">
        <f t="shared" si="17"/>
        <v>0.3976464330829067</v>
      </c>
      <c r="N79" s="127">
        <f t="shared" si="17"/>
        <v>0.6085929229337248</v>
      </c>
      <c r="O79" s="127">
        <f t="shared" si="17"/>
        <v>0.13961837643773686</v>
      </c>
      <c r="P79" s="127">
        <f t="shared" si="17"/>
        <v>0.19529951465992951</v>
      </c>
      <c r="Q79" s="127">
        <f t="shared" si="17"/>
        <v>0.65893963906064168</v>
      </c>
      <c r="R79" s="127">
        <f t="shared" si="17"/>
        <v>0</v>
      </c>
      <c r="S79" s="127">
        <f t="shared" si="17"/>
        <v>0.11196064091483279</v>
      </c>
      <c r="T79" s="127">
        <f t="shared" si="17"/>
        <v>0.60240897103472724</v>
      </c>
      <c r="U79" s="128">
        <f t="shared" si="17"/>
        <v>2.2629056336921506E-2</v>
      </c>
      <c r="V79" s="127">
        <f t="shared" si="17"/>
        <v>4.7204308224187225E-2</v>
      </c>
      <c r="W79" s="127">
        <f t="shared" si="17"/>
        <v>0.24599428229506015</v>
      </c>
      <c r="X79" s="127">
        <f t="shared" si="17"/>
        <v>0.27300378964164618</v>
      </c>
      <c r="Y79" s="127">
        <f t="shared" si="17"/>
        <v>0.15513152937526317</v>
      </c>
      <c r="Z79" s="127">
        <f t="shared" si="17"/>
        <v>0.38778064594456313</v>
      </c>
      <c r="AA79" s="127">
        <f t="shared" si="17"/>
        <v>0.45874609400970678</v>
      </c>
      <c r="AB79" s="127">
        <f t="shared" si="17"/>
        <v>0.11903633614220421</v>
      </c>
      <c r="AC79" s="127">
        <f t="shared" si="17"/>
        <v>0.47264749079787971</v>
      </c>
      <c r="AD79" s="127">
        <f t="shared" si="17"/>
        <v>4.7647541165259405E-2</v>
      </c>
      <c r="AE79" s="128">
        <f t="shared" si="17"/>
        <v>0.20731213471057899</v>
      </c>
      <c r="AF79" s="127">
        <f t="shared" si="17"/>
        <v>9.2246957415496739E-2</v>
      </c>
      <c r="AG79" s="127">
        <f t="shared" si="17"/>
        <v>4.5489696583723788E-2</v>
      </c>
      <c r="AH79" s="128">
        <f t="shared" si="17"/>
        <v>0.30915497639784589</v>
      </c>
      <c r="AI79" s="127"/>
      <c r="AJ79" s="127"/>
      <c r="AK79" s="128"/>
      <c r="AL79" s="127"/>
      <c r="AM79" s="127"/>
      <c r="AN79" s="128"/>
      <c r="AO79" s="137"/>
      <c r="AP79" s="127"/>
      <c r="AQ79" s="448"/>
    </row>
    <row r="80" spans="1:43" ht="16.05" customHeight="1" x14ac:dyDescent="0.25">
      <c r="A80" s="302" t="s">
        <v>941</v>
      </c>
      <c r="B80" s="501">
        <v>169</v>
      </c>
      <c r="C80" s="484">
        <v>250</v>
      </c>
      <c r="D80" s="38" t="str">
        <f>INDEX('Nutrition Table'!$A$5:$AN$277,$B80+1,'Nutrition Table'!C$4)</f>
        <v>gr</v>
      </c>
      <c r="E80" s="39">
        <f>($C80/INDEX('Nutrition Table'!$A$5:$AN$277,$B80+1,2))*(INDEX('Nutrition Table'!$A$5:$AN$277,$B80+1,'Nutrition Table'!D$4))</f>
        <v>117.5</v>
      </c>
      <c r="F80" s="12">
        <f>($C80/INDEX('Nutrition Table'!$A$5:$AN$277,$B80+1,2))*(INDEX('Nutrition Table'!$A$5:$AN$277,$B80+1,'Nutrition Table'!E$4))</f>
        <v>1.7000000000000002</v>
      </c>
      <c r="G80" s="12">
        <f>($C80/INDEX('Nutrition Table'!$A$5:$AN$277,$B80+1,2))*(INDEX('Nutrition Table'!$A$5:$AN$277,$B80+1,'Nutrition Table'!F$4))</f>
        <v>27.524999999999999</v>
      </c>
      <c r="H80" s="16">
        <f>($C80/INDEX('Nutrition Table'!$A$5:$AN$277,$B80+1,2))*(INDEX('Nutrition Table'!$A$5:$AN$277,$B80+1,'Nutrition Table'!G$4))</f>
        <v>0.375</v>
      </c>
      <c r="I80" s="45">
        <f>($C80/INDEX('Nutrition Table'!$A$5:$AN$277,$B80+1,2))*(INDEX('Nutrition Table'!$A$5:$AN$277,$B80+1,'Nutrition Table'!H$4))</f>
        <v>437.5</v>
      </c>
      <c r="J80" s="12">
        <f>($C80/INDEX('Nutrition Table'!$A$5:$AN$277,$B80+1,2))*(INDEX('Nutrition Table'!$A$5:$AN$277,$B80+1,'Nutrition Table'!I$4))</f>
        <v>97.5</v>
      </c>
      <c r="K80" s="12">
        <f>($C80/INDEX('Nutrition Table'!$A$5:$AN$277,$B80+1,2))*(INDEX('Nutrition Table'!$A$5:$AN$277,$B80+1,'Nutrition Table'!J$4))</f>
        <v>52.5</v>
      </c>
      <c r="L80" s="12">
        <f>($C80/INDEX('Nutrition Table'!$A$5:$AN$277,$B80+1,2))*(INDEX('Nutrition Table'!$A$5:$AN$277,$B80+1,'Nutrition Table'!K$4))</f>
        <v>502.5</v>
      </c>
      <c r="M80" s="12">
        <f>($C80/INDEX('Nutrition Table'!$A$5:$AN$277,$B80+1,2))*(INDEX('Nutrition Table'!$A$5:$AN$277,$B80+1,'Nutrition Table'!L$4))</f>
        <v>450</v>
      </c>
      <c r="N80" s="12">
        <f>($C80/INDEX('Nutrition Table'!$A$5:$AN$277,$B80+1,2))*(INDEX('Nutrition Table'!$A$5:$AN$277,$B80+1,'Nutrition Table'!M$4))</f>
        <v>77.5</v>
      </c>
      <c r="O80" s="12">
        <f>($C80/INDEX('Nutrition Table'!$A$5:$AN$277,$B80+1,2))*(INDEX('Nutrition Table'!$A$5:$AN$277,$B80+1,'Nutrition Table'!N$4))</f>
        <v>60</v>
      </c>
      <c r="P80" s="12">
        <f>($C80/INDEX('Nutrition Table'!$A$5:$AN$277,$B80+1,2))*(INDEX('Nutrition Table'!$A$5:$AN$277,$B80+1,'Nutrition Table'!O$4))</f>
        <v>0</v>
      </c>
      <c r="Q80" s="12">
        <f>($C80/INDEX('Nutrition Table'!$A$5:$AN$277,$B80+1,2))*(INDEX('Nutrition Table'!$A$5:$AN$277,$B80+1,'Nutrition Table'!P$4))</f>
        <v>75250</v>
      </c>
      <c r="R80" s="12">
        <f>($C80/INDEX('Nutrition Table'!$A$5:$AN$277,$B80+1,2))*(INDEX('Nutrition Table'!$A$5:$AN$277,$B80+1,'Nutrition Table'!Q$4))</f>
        <v>0</v>
      </c>
      <c r="S80" s="12">
        <f>($C80/INDEX('Nutrition Table'!$A$5:$AN$277,$B80+1,2))*(INDEX('Nutrition Table'!$A$5:$AN$277,$B80+1,'Nutrition Table'!R$4))</f>
        <v>500</v>
      </c>
      <c r="T80" s="12">
        <f>($C80/INDEX('Nutrition Table'!$A$5:$AN$277,$B80+1,2))*(INDEX('Nutrition Table'!$A$5:$AN$277,$B80+1,'Nutrition Table'!S$4))</f>
        <v>0.25</v>
      </c>
      <c r="U80" s="40">
        <f>($C80/INDEX('Nutrition Table'!$A$5:$AN$277,$B80+1,2))*(INDEX('Nutrition Table'!$A$5:$AN$277,$B80+1,'Nutrition Table'!T$4))</f>
        <v>15500</v>
      </c>
      <c r="V80" s="12">
        <f>($C80/INDEX('Nutrition Table'!$A$5:$AN$277,$B80+1,2))*(INDEX('Nutrition Table'!$A$5:$AN$277,$B80+1,'Nutrition Table'!U$4))</f>
        <v>25000</v>
      </c>
      <c r="W80" s="12">
        <f>($C80/INDEX('Nutrition Table'!$A$5:$AN$277,$B80+1,2))*(INDEX('Nutrition Table'!$A$5:$AN$277,$B80+1,'Nutrition Table'!V$4))</f>
        <v>55</v>
      </c>
      <c r="X80" s="12">
        <f>($C80/INDEX('Nutrition Table'!$A$5:$AN$277,$B80+1,2))*(INDEX('Nutrition Table'!$A$5:$AN$277,$B80+1,'Nutrition Table'!W$4))</f>
        <v>250</v>
      </c>
      <c r="Y80" s="12">
        <f>($C80/INDEX('Nutrition Table'!$A$5:$AN$277,$B80+1,2))*(INDEX('Nutrition Table'!$A$5:$AN$277,$B80+1,'Nutrition Table'!X$4))</f>
        <v>25000</v>
      </c>
      <c r="Z80" s="12">
        <f>($C80/INDEX('Nutrition Table'!$A$5:$AN$277,$B80+1,2))*(INDEX('Nutrition Table'!$A$5:$AN$277,$B80+1,'Nutrition Table'!Y$4))</f>
        <v>52.5</v>
      </c>
      <c r="AA80" s="12">
        <f>($C80/INDEX('Nutrition Table'!$A$5:$AN$277,$B80+1,2))*(INDEX('Nutrition Table'!$A$5:$AN$277,$B80+1,'Nutrition Table'!Z$4))</f>
        <v>42500</v>
      </c>
      <c r="AB80" s="12">
        <f>($C80/INDEX('Nutrition Table'!$A$5:$AN$277,$B80+1,2))*(INDEX('Nutrition Table'!$A$5:$AN$277,$B80+1,'Nutrition Table'!AA$4))</f>
        <v>460000</v>
      </c>
      <c r="AC80" s="12">
        <f>($C80/INDEX('Nutrition Table'!$A$5:$AN$277,$B80+1,2))*(INDEX('Nutrition Table'!$A$5:$AN$277,$B80+1,'Nutrition Table'!AB$4))</f>
        <v>0.25</v>
      </c>
      <c r="AD80" s="12">
        <f>($C80/INDEX('Nutrition Table'!$A$5:$AN$277,$B80+1,2))*(INDEX('Nutrition Table'!$A$5:$AN$277,$B80+1,'Nutrition Table'!AC$4))</f>
        <v>10000</v>
      </c>
      <c r="AE80" s="40">
        <f>($C80/INDEX('Nutrition Table'!$A$5:$AN$277,$B80+1,2))*(INDEX('Nutrition Table'!$A$5:$AN$277,$B80+1,'Nutrition Table'!AD$4))</f>
        <v>100</v>
      </c>
      <c r="AF80" s="12">
        <f>($C80/INDEX('Nutrition Table'!$A$5:$AN$277,$B80+1,2))*(INDEX('Nutrition Table'!$A$5:$AN$277,$B80+1,'Nutrition Table'!AE$4))</f>
        <v>219.3</v>
      </c>
      <c r="AG80" s="12">
        <f>($C80/INDEX('Nutrition Table'!$A$5:$AN$277,$B80+1,2))*(INDEX('Nutrition Table'!$A$5:$AN$277,$B80+1,'Nutrition Table'!AF$4))</f>
        <v>0.75</v>
      </c>
      <c r="AH80" s="40">
        <f>($C80/INDEX('Nutrition Table'!$A$5:$AN$277,$B80+1,2))*(INDEX('Nutrition Table'!$A$5:$AN$277,$B80+1,'Nutrition Table'!AG$4))</f>
        <v>0</v>
      </c>
      <c r="AI80" s="12">
        <f>($C80/INDEX('Nutrition Table'!$A$5:$AN$277,$B80+1,2))*(INDEX('Nutrition Table'!$A$5:$AN$277,$B80+1,'Nutrition Table'!AH$4))</f>
        <v>4.4999999999999998E-2</v>
      </c>
      <c r="AJ80" s="12">
        <f>($C80/INDEX('Nutrition Table'!$A$5:$AN$277,$B80+1,2))*(INDEX('Nutrition Table'!$A$5:$AN$277,$B80+1,'Nutrition Table'!AI$4))</f>
        <v>6.25E-2</v>
      </c>
      <c r="AK80" s="40">
        <f>($C80/INDEX('Nutrition Table'!$A$5:$AN$277,$B80+1,2))*(INDEX('Nutrition Table'!$A$5:$AN$277,$B80+1,'Nutrition Table'!AJ$4))</f>
        <v>8.5000000000000006E-2</v>
      </c>
      <c r="AL80" s="12">
        <f>($C80/INDEX('Nutrition Table'!$A$5:$AN$277,$B80+1,2))*(INDEX('Nutrition Table'!$A$5:$AN$277,$B80+1,'Nutrition Table'!AK$4))</f>
        <v>21.9</v>
      </c>
      <c r="AM80" s="12">
        <f>INDEX('Nutrition Table'!$A$5:$AN$277,$B80+1,'Nutrition Table'!AL$4)</f>
        <v>52</v>
      </c>
      <c r="AN80" s="40">
        <f>IF(AM80="-","-",AM80*G80/100)</f>
        <v>14.312999999999999</v>
      </c>
      <c r="AO80" s="131" t="str">
        <f>INDEX('Nutrition Table'!$A$5:$AN$277,$B80+1,'Nutrition Table'!AM$4)</f>
        <v>Great source of vitamin C</v>
      </c>
      <c r="AP80" s="12" t="str">
        <f>INDEX('Nutrition Table'!$A$5:$AN$277,$B80+1,'Nutrition Table'!AN$4)</f>
        <v>sinaasappelsap</v>
      </c>
      <c r="AQ80" s="445">
        <f>($C80/INDEX('Nutrition Table'!$A$5:$AO$277,$B80+1,2))*(INDEX('Nutrition Table'!$A$5:$AO$277,$B80+1,'Nutrition Table'!AO$4))</f>
        <v>0</v>
      </c>
    </row>
    <row r="81" spans="1:43" ht="16.05" customHeight="1" x14ac:dyDescent="0.25">
      <c r="A81" s="532" t="s">
        <v>942</v>
      </c>
      <c r="B81" s="502">
        <v>150</v>
      </c>
      <c r="C81" s="485">
        <v>500</v>
      </c>
      <c r="D81" s="25" t="str">
        <f>INDEX('Nutrition Table'!$A$5:$AN$277,$B81+1,'Nutrition Table'!C$4)</f>
        <v>gr</v>
      </c>
      <c r="E81" s="12">
        <f>($C81/INDEX('Nutrition Table'!$A$5:$AN$277,$B81+1,2))*(INDEX('Nutrition Table'!$A$5:$AN$277,$B81+1,'Nutrition Table'!D$4))</f>
        <v>170</v>
      </c>
      <c r="F81" s="12">
        <f>($C81/INDEX('Nutrition Table'!$A$5:$AN$277,$B81+1,2))*(INDEX('Nutrition Table'!$A$5:$AN$277,$B81+1,'Nutrition Table'!E$4))</f>
        <v>16.850000000000001</v>
      </c>
      <c r="G81" s="12">
        <f>($C81/INDEX('Nutrition Table'!$A$5:$AN$277,$B81+1,2))*(INDEX('Nutrition Table'!$A$5:$AN$277,$B81+1,'Nutrition Table'!F$4))</f>
        <v>24.8</v>
      </c>
      <c r="H81" s="16">
        <f>($C81/INDEX('Nutrition Table'!$A$5:$AN$277,$B81+1,2))*(INDEX('Nutrition Table'!$A$5:$AN$277,$B81+1,'Nutrition Table'!G$4))</f>
        <v>0.4</v>
      </c>
      <c r="I81" s="45">
        <f>($C81/INDEX('Nutrition Table'!$A$5:$AN$277,$B81+1,2))*(INDEX('Nutrition Table'!$A$5:$AN$277,$B81+1,'Nutrition Table'!H$4))</f>
        <v>75</v>
      </c>
      <c r="J81" s="12">
        <f>($C81/INDEX('Nutrition Table'!$A$5:$AN$277,$B81+1,2))*(INDEX('Nutrition Table'!$A$5:$AN$277,$B81+1,'Nutrition Table'!I$4))</f>
        <v>225</v>
      </c>
      <c r="K81" s="12">
        <f>($C81/INDEX('Nutrition Table'!$A$5:$AN$277,$B81+1,2))*(INDEX('Nutrition Table'!$A$5:$AN$277,$B81+1,'Nutrition Table'!J$4))</f>
        <v>910</v>
      </c>
      <c r="L81" s="12">
        <f>($C81/INDEX('Nutrition Table'!$A$5:$AN$277,$B81+1,2))*(INDEX('Nutrition Table'!$A$5:$AN$277,$B81+1,'Nutrition Table'!K$4))</f>
        <v>470</v>
      </c>
      <c r="M81" s="12">
        <f>($C81/INDEX('Nutrition Table'!$A$5:$AN$277,$B81+1,2))*(INDEX('Nutrition Table'!$A$5:$AN$277,$B81+1,'Nutrition Table'!L$4))</f>
        <v>1785</v>
      </c>
      <c r="N81" s="12">
        <f>($C81/INDEX('Nutrition Table'!$A$5:$AN$277,$B81+1,2))*(INDEX('Nutrition Table'!$A$5:$AN$277,$B81+1,'Nutrition Table'!M$4))</f>
        <v>185</v>
      </c>
      <c r="O81" s="12">
        <f>($C81/INDEX('Nutrition Table'!$A$5:$AN$277,$B81+1,2))*(INDEX('Nutrition Table'!$A$5:$AN$277,$B81+1,'Nutrition Table'!N$4))</f>
        <v>25</v>
      </c>
      <c r="P81" s="12">
        <f>($C81/INDEX('Nutrition Table'!$A$5:$AN$277,$B81+1,2))*(INDEX('Nutrition Table'!$A$5:$AN$277,$B81+1,'Nutrition Table'!O$4))</f>
        <v>2.5</v>
      </c>
      <c r="Q81" s="12">
        <f>($C81/INDEX('Nutrition Table'!$A$5:$AN$277,$B81+1,2))*(INDEX('Nutrition Table'!$A$5:$AN$277,$B81+1,'Nutrition Table'!P$4))</f>
        <v>0</v>
      </c>
      <c r="R81" s="12">
        <f>($C81/INDEX('Nutrition Table'!$A$5:$AN$277,$B81+1,2))*(INDEX('Nutrition Table'!$A$5:$AN$277,$B81+1,'Nutrition Table'!Q$4))</f>
        <v>0</v>
      </c>
      <c r="S81" s="12">
        <f>($C81/INDEX('Nutrition Table'!$A$5:$AN$277,$B81+1,2))*(INDEX('Nutrition Table'!$A$5:$AN$277,$B81+1,'Nutrition Table'!R$4))</f>
        <v>50</v>
      </c>
      <c r="T81" s="12">
        <f>($C81/INDEX('Nutrition Table'!$A$5:$AN$277,$B81+1,2))*(INDEX('Nutrition Table'!$A$5:$AN$277,$B81+1,'Nutrition Table'!S$4))</f>
        <v>0</v>
      </c>
      <c r="U81" s="40">
        <f>($C81/INDEX('Nutrition Table'!$A$5:$AN$277,$B81+1,2))*(INDEX('Nutrition Table'!$A$5:$AN$277,$B81+1,'Nutrition Table'!T$4))</f>
        <v>78000</v>
      </c>
      <c r="V81" s="12">
        <f>($C81/INDEX('Nutrition Table'!$A$5:$AN$277,$B81+1,2))*(INDEX('Nutrition Table'!$A$5:$AN$277,$B81+1,'Nutrition Table'!U$4))</f>
        <v>610000</v>
      </c>
      <c r="W81" s="12">
        <f>($C81/INDEX('Nutrition Table'!$A$5:$AN$277,$B81+1,2))*(INDEX('Nutrition Table'!$A$5:$AN$277,$B81+1,'Nutrition Table'!V$4))</f>
        <v>65</v>
      </c>
      <c r="X81" s="12">
        <f>($C81/INDEX('Nutrition Table'!$A$5:$AN$277,$B81+1,2))*(INDEX('Nutrition Table'!$A$5:$AN$277,$B81+1,'Nutrition Table'!W$4))</f>
        <v>150</v>
      </c>
      <c r="Y81" s="12">
        <f>($C81/INDEX('Nutrition Table'!$A$5:$AN$277,$B81+1,2))*(INDEX('Nutrition Table'!$A$5:$AN$277,$B81+1,'Nutrition Table'!X$4))</f>
        <v>55000</v>
      </c>
      <c r="Z81" s="12">
        <f>($C81/INDEX('Nutrition Table'!$A$5:$AN$277,$B81+1,2))*(INDEX('Nutrition Table'!$A$5:$AN$277,$B81+1,'Nutrition Table'!Y$4))</f>
        <v>15</v>
      </c>
      <c r="AA81" s="12">
        <f>($C81/INDEX('Nutrition Table'!$A$5:$AN$277,$B81+1,2))*(INDEX('Nutrition Table'!$A$5:$AN$277,$B81+1,'Nutrition Table'!Z$4))</f>
        <v>505000</v>
      </c>
      <c r="AB81" s="12">
        <f>($C81/INDEX('Nutrition Table'!$A$5:$AN$277,$B81+1,2))*(INDEX('Nutrition Table'!$A$5:$AN$277,$B81+1,'Nutrition Table'!AA$4))</f>
        <v>780000</v>
      </c>
      <c r="AC81" s="12">
        <f>($C81/INDEX('Nutrition Table'!$A$5:$AN$277,$B81+1,2))*(INDEX('Nutrition Table'!$A$5:$AN$277,$B81+1,'Nutrition Table'!AB$4))</f>
        <v>15.5</v>
      </c>
      <c r="AD81" s="12">
        <f>($C81/INDEX('Nutrition Table'!$A$5:$AN$277,$B81+1,2))*(INDEX('Nutrition Table'!$A$5:$AN$277,$B81+1,'Nutrition Table'!AC$4))</f>
        <v>210000</v>
      </c>
      <c r="AE81" s="40">
        <f>($C81/INDEX('Nutrition Table'!$A$5:$AN$277,$B81+1,2))*(INDEX('Nutrition Table'!$A$5:$AN$277,$B81+1,'Nutrition Table'!AD$4))</f>
        <v>2100</v>
      </c>
      <c r="AF81" s="12">
        <f>($C81/INDEX('Nutrition Table'!$A$5:$AN$277,$B81+1,2))*(INDEX('Nutrition Table'!$A$5:$AN$277,$B81+1,'Nutrition Table'!AE$4))</f>
        <v>454.20000000000005</v>
      </c>
      <c r="AG81" s="12">
        <f>($C81/INDEX('Nutrition Table'!$A$5:$AN$277,$B81+1,2))*(INDEX('Nutrition Table'!$A$5:$AN$277,$B81+1,'Nutrition Table'!AF$4))</f>
        <v>0</v>
      </c>
      <c r="AH81" s="40">
        <f>($C81/INDEX('Nutrition Table'!$A$5:$AN$277,$B81+1,2))*(INDEX('Nutrition Table'!$A$5:$AN$277,$B81+1,'Nutrition Table'!AG$4))</f>
        <v>10</v>
      </c>
      <c r="AI81" s="12">
        <f>($C81/INDEX('Nutrition Table'!$A$5:$AN$277,$B81+1,2))*(INDEX('Nutrition Table'!$A$5:$AN$277,$B81+1,'Nutrition Table'!AH$4))</f>
        <v>0.255</v>
      </c>
      <c r="AJ81" s="12">
        <f>($C81/INDEX('Nutrition Table'!$A$5:$AN$277,$B81+1,2))*(INDEX('Nutrition Table'!$A$5:$AN$277,$B81+1,'Nutrition Table'!AI$4))</f>
        <v>0.10500000000000001</v>
      </c>
      <c r="AK81" s="40">
        <f>($C81/INDEX('Nutrition Table'!$A$5:$AN$277,$B81+1,2))*(INDEX('Nutrition Table'!$A$5:$AN$277,$B81+1,'Nutrition Table'!AJ$4))</f>
        <v>1.4999999999999999E-2</v>
      </c>
      <c r="AL81" s="12">
        <f>($C81/INDEX('Nutrition Table'!$A$5:$AN$277,$B81+1,2))*(INDEX('Nutrition Table'!$A$5:$AN$277,$B81+1,'Nutrition Table'!AK$4))</f>
        <v>25.45</v>
      </c>
      <c r="AM81" s="12">
        <f>INDEX('Nutrition Table'!$A$5:$AN$277,$B81+1,'Nutrition Table'!AL$4)</f>
        <v>33</v>
      </c>
      <c r="AN81" s="40">
        <f t="shared" ref="AN81:AN87" si="18">IF(AM81="-","-",AM81*G81/100)</f>
        <v>8.1839999999999993</v>
      </c>
      <c r="AO81" s="131">
        <f>INDEX('Nutrition Table'!$A$5:$AN$277,$B81+1,'Nutrition Table'!AM$4)</f>
        <v>0</v>
      </c>
      <c r="AP81" s="12" t="str">
        <f>INDEX('Nutrition Table'!$A$5:$AN$277,$B81+1,'Nutrition Table'!AN$4)</f>
        <v>melk, mager</v>
      </c>
      <c r="AQ81" s="445">
        <f>($C81/INDEX('Nutrition Table'!$A$5:$AO$277,$B81+1,2))*(INDEX('Nutrition Table'!$A$5:$AO$277,$B81+1,'Nutrition Table'!AO$4))</f>
        <v>0</v>
      </c>
    </row>
    <row r="82" spans="1:43" ht="16.05" customHeight="1" x14ac:dyDescent="0.25">
      <c r="A82" s="301"/>
      <c r="B82" s="502">
        <v>265</v>
      </c>
      <c r="C82" s="485">
        <v>30</v>
      </c>
      <c r="D82" s="25" t="str">
        <f>INDEX('Nutrition Table'!$A$5:$AN$277,$B82+1,'Nutrition Table'!C$4)</f>
        <v>gr</v>
      </c>
      <c r="E82" s="12">
        <f>($C82/INDEX('Nutrition Table'!$A$5:$AN$277,$B82+1,2))*(INDEX('Nutrition Table'!$A$5:$AN$277,$B82+1,'Nutrition Table'!D$4))</f>
        <v>122.1</v>
      </c>
      <c r="F82" s="12">
        <f>($C82/INDEX('Nutrition Table'!$A$5:$AN$277,$B82+1,2))*(INDEX('Nutrition Table'!$A$5:$AN$277,$B82+1,'Nutrition Table'!E$4))</f>
        <v>24</v>
      </c>
      <c r="G82" s="12">
        <f>($C82/INDEX('Nutrition Table'!$A$5:$AN$277,$B82+1,2))*(INDEX('Nutrition Table'!$A$5:$AN$277,$B82+1,'Nutrition Table'!F$4))</f>
        <v>1.7999999999999998</v>
      </c>
      <c r="H82" s="16">
        <f>($C82/INDEX('Nutrition Table'!$A$5:$AN$277,$B82+1,2))*(INDEX('Nutrition Table'!$A$5:$AN$277,$B82+1,'Nutrition Table'!G$4))</f>
        <v>2.1</v>
      </c>
      <c r="I82" s="45">
        <f>($C82/INDEX('Nutrition Table'!$A$5:$AN$277,$B82+1,2))*(INDEX('Nutrition Table'!$A$5:$AN$277,$B82+1,'Nutrition Table'!H$4))</f>
        <v>0</v>
      </c>
      <c r="J82" s="12">
        <f>($C82/INDEX('Nutrition Table'!$A$5:$AN$277,$B82+1,2))*(INDEX('Nutrition Table'!$A$5:$AN$277,$B82+1,'Nutrition Table'!I$4))</f>
        <v>0</v>
      </c>
      <c r="K82" s="12">
        <f>($C82/INDEX('Nutrition Table'!$A$5:$AN$277,$B82+1,2))*(INDEX('Nutrition Table'!$A$5:$AN$277,$B82+1,'Nutrition Table'!J$4))</f>
        <v>0</v>
      </c>
      <c r="L82" s="12">
        <f>($C82/INDEX('Nutrition Table'!$A$5:$AN$277,$B82+1,2))*(INDEX('Nutrition Table'!$A$5:$AN$277,$B82+1,'Nutrition Table'!K$4))</f>
        <v>0</v>
      </c>
      <c r="M82" s="12">
        <f>($C82/INDEX('Nutrition Table'!$A$5:$AN$277,$B82+1,2))*(INDEX('Nutrition Table'!$A$5:$AN$277,$B82+1,'Nutrition Table'!L$4))</f>
        <v>0</v>
      </c>
      <c r="N82" s="12">
        <f>($C82/INDEX('Nutrition Table'!$A$5:$AN$277,$B82+1,2))*(INDEX('Nutrition Table'!$A$5:$AN$277,$B82+1,'Nutrition Table'!M$4))</f>
        <v>0</v>
      </c>
      <c r="O82" s="12">
        <f>($C82/INDEX('Nutrition Table'!$A$5:$AN$277,$B82+1,2))*(INDEX('Nutrition Table'!$A$5:$AN$277,$B82+1,'Nutrition Table'!N$4))</f>
        <v>0</v>
      </c>
      <c r="P82" s="12">
        <f>($C82/INDEX('Nutrition Table'!$A$5:$AN$277,$B82+1,2))*(INDEX('Nutrition Table'!$A$5:$AN$277,$B82+1,'Nutrition Table'!O$4))</f>
        <v>0</v>
      </c>
      <c r="Q82" s="12">
        <f>($C82/INDEX('Nutrition Table'!$A$5:$AN$277,$B82+1,2))*(INDEX('Nutrition Table'!$A$5:$AN$277,$B82+1,'Nutrition Table'!P$4))</f>
        <v>0</v>
      </c>
      <c r="R82" s="12">
        <f>($C82/INDEX('Nutrition Table'!$A$5:$AN$277,$B82+1,2))*(INDEX('Nutrition Table'!$A$5:$AN$277,$B82+1,'Nutrition Table'!Q$4))</f>
        <v>0</v>
      </c>
      <c r="S82" s="12">
        <f>($C82/INDEX('Nutrition Table'!$A$5:$AN$277,$B82+1,2))*(INDEX('Nutrition Table'!$A$5:$AN$277,$B82+1,'Nutrition Table'!R$4))</f>
        <v>0</v>
      </c>
      <c r="T82" s="12">
        <f>($C82/INDEX('Nutrition Table'!$A$5:$AN$277,$B82+1,2))*(INDEX('Nutrition Table'!$A$5:$AN$277,$B82+1,'Nutrition Table'!S$4))</f>
        <v>0</v>
      </c>
      <c r="U82" s="40">
        <f>($C82/INDEX('Nutrition Table'!$A$5:$AN$277,$B82+1,2))*(INDEX('Nutrition Table'!$A$5:$AN$277,$B82+1,'Nutrition Table'!T$4))</f>
        <v>0</v>
      </c>
      <c r="V82" s="12">
        <f>($C82/INDEX('Nutrition Table'!$A$5:$AN$277,$B82+1,2))*(INDEX('Nutrition Table'!$A$5:$AN$277,$B82+1,'Nutrition Table'!U$4))</f>
        <v>135000</v>
      </c>
      <c r="W82" s="12">
        <f>($C82/INDEX('Nutrition Table'!$A$5:$AN$277,$B82+1,2))*(INDEX('Nutrition Table'!$A$5:$AN$277,$B82+1,'Nutrition Table'!V$4))</f>
        <v>0</v>
      </c>
      <c r="X82" s="12">
        <f>($C82/INDEX('Nutrition Table'!$A$5:$AN$277,$B82+1,2))*(INDEX('Nutrition Table'!$A$5:$AN$277,$B82+1,'Nutrition Table'!W$4))</f>
        <v>0</v>
      </c>
      <c r="Y82" s="12">
        <f>($C82/INDEX('Nutrition Table'!$A$5:$AN$277,$B82+1,2))*(INDEX('Nutrition Table'!$A$5:$AN$277,$B82+1,'Nutrition Table'!X$4))</f>
        <v>0</v>
      </c>
      <c r="Z82" s="12">
        <f>($C82/INDEX('Nutrition Table'!$A$5:$AN$277,$B82+1,2))*(INDEX('Nutrition Table'!$A$5:$AN$277,$B82+1,'Nutrition Table'!Y$4))</f>
        <v>0</v>
      </c>
      <c r="AA82" s="12">
        <f>($C82/INDEX('Nutrition Table'!$A$5:$AN$277,$B82+1,2))*(INDEX('Nutrition Table'!$A$5:$AN$277,$B82+1,'Nutrition Table'!Z$4))</f>
        <v>0</v>
      </c>
      <c r="AB82" s="12">
        <f>($C82/INDEX('Nutrition Table'!$A$5:$AN$277,$B82+1,2))*(INDEX('Nutrition Table'!$A$5:$AN$277,$B82+1,'Nutrition Table'!AA$4))</f>
        <v>0</v>
      </c>
      <c r="AC82" s="12">
        <f>($C82/INDEX('Nutrition Table'!$A$5:$AN$277,$B82+1,2))*(INDEX('Nutrition Table'!$A$5:$AN$277,$B82+1,'Nutrition Table'!AB$4))</f>
        <v>0</v>
      </c>
      <c r="AD82" s="12">
        <f>($C82/INDEX('Nutrition Table'!$A$5:$AN$277,$B82+1,2))*(INDEX('Nutrition Table'!$A$5:$AN$277,$B82+1,'Nutrition Table'!AC$4))</f>
        <v>0</v>
      </c>
      <c r="AE82" s="40">
        <f>($C82/INDEX('Nutrition Table'!$A$5:$AN$277,$B82+1,2))*(INDEX('Nutrition Table'!$A$5:$AN$277,$B82+1,'Nutrition Table'!AD$4))</f>
        <v>0</v>
      </c>
      <c r="AF82" s="12">
        <f>($C82/INDEX('Nutrition Table'!$A$5:$AN$277,$B82+1,2))*(INDEX('Nutrition Table'!$A$5:$AN$277,$B82+1,'Nutrition Table'!AE$4))</f>
        <v>0</v>
      </c>
      <c r="AG82" s="12">
        <f>($C82/INDEX('Nutrition Table'!$A$5:$AN$277,$B82+1,2))*(INDEX('Nutrition Table'!$A$5:$AN$277,$B82+1,'Nutrition Table'!AF$4))</f>
        <v>0</v>
      </c>
      <c r="AH82" s="40">
        <f>($C82/INDEX('Nutrition Table'!$A$5:$AN$277,$B82+1,2))*(INDEX('Nutrition Table'!$A$5:$AN$277,$B82+1,'Nutrition Table'!AG$4))</f>
        <v>0</v>
      </c>
      <c r="AI82" s="12">
        <f>($C82/INDEX('Nutrition Table'!$A$5:$AN$277,$B82+1,2))*(INDEX('Nutrition Table'!$A$5:$AN$277,$B82+1,'Nutrition Table'!AH$4))</f>
        <v>0.99224999999999997</v>
      </c>
      <c r="AJ82" s="12">
        <f>($C82/INDEX('Nutrition Table'!$A$5:$AN$277,$B82+1,2))*(INDEX('Nutrition Table'!$A$5:$AN$277,$B82+1,'Nutrition Table'!AI$4))</f>
        <v>0.70507500000000001</v>
      </c>
      <c r="AK82" s="40">
        <f>($C82/INDEX('Nutrition Table'!$A$5:$AN$277,$B82+1,2))*(INDEX('Nutrition Table'!$A$5:$AN$277,$B82+1,'Nutrition Table'!AJ$4))</f>
        <v>9.9224999999999994E-2</v>
      </c>
      <c r="AL82" s="12">
        <f>($C82/INDEX('Nutrition Table'!$A$5:$AN$277,$B82+1,2))*(INDEX('Nutrition Table'!$A$5:$AN$277,$B82+1,'Nutrition Table'!AK$4))</f>
        <v>1.7999999999999998</v>
      </c>
      <c r="AM82" s="12">
        <f>INDEX('Nutrition Table'!$A$5:$AN$277,$B82+1,'Nutrition Table'!AL$4)</f>
        <v>10</v>
      </c>
      <c r="AN82" s="40">
        <f t="shared" si="18"/>
        <v>0.18</v>
      </c>
      <c r="AO82" s="131" t="str">
        <f>INDEX('Nutrition Table'!$A$5:$AN$277,$B82+1,'Nutrition Table'!AM$4)</f>
        <v>Fast absorbing source of protein (2 hours)</v>
      </c>
      <c r="AP82" s="12" t="str">
        <f>INDEX('Nutrition Table'!$A$5:$AN$277,$B82+1,'Nutrition Table'!AN$4)</f>
        <v>wei, concentraat</v>
      </c>
      <c r="AQ82" s="445">
        <f>($C82/INDEX('Nutrition Table'!$A$5:$AO$277,$B82+1,2))*(INDEX('Nutrition Table'!$A$5:$AO$277,$B82+1,'Nutrition Table'!AO$4))</f>
        <v>0</v>
      </c>
    </row>
    <row r="83" spans="1:43" ht="16.05" customHeight="1" x14ac:dyDescent="0.25">
      <c r="A83" s="301"/>
      <c r="B83" s="502">
        <v>1</v>
      </c>
      <c r="C83" s="485">
        <v>0</v>
      </c>
      <c r="D83" s="25" t="str">
        <f>INDEX('Nutrition Table'!$A$5:$AN$277,$B83+1,'Nutrition Table'!C$4)</f>
        <v>-</v>
      </c>
      <c r="E83" s="12">
        <f>($C83/INDEX('Nutrition Table'!$A$5:$AN$277,$B83+1,2))*(INDEX('Nutrition Table'!$A$5:$AN$277,$B83+1,'Nutrition Table'!D$4))</f>
        <v>0</v>
      </c>
      <c r="F83" s="12">
        <f>($C83/INDEX('Nutrition Table'!$A$5:$AN$277,$B83+1,2))*(INDEX('Nutrition Table'!$A$5:$AN$277,$B83+1,'Nutrition Table'!E$4))</f>
        <v>0</v>
      </c>
      <c r="G83" s="12">
        <f>($C83/INDEX('Nutrition Table'!$A$5:$AN$277,$B83+1,2))*(INDEX('Nutrition Table'!$A$5:$AN$277,$B83+1,'Nutrition Table'!F$4))</f>
        <v>0</v>
      </c>
      <c r="H83" s="16">
        <f>($C83/INDEX('Nutrition Table'!$A$5:$AN$277,$B83+1,2))*(INDEX('Nutrition Table'!$A$5:$AN$277,$B83+1,'Nutrition Table'!G$4))</f>
        <v>0</v>
      </c>
      <c r="I83" s="45">
        <f>($C83/INDEX('Nutrition Table'!$A$5:$AN$277,$B83+1,2))*(INDEX('Nutrition Table'!$A$5:$AN$277,$B83+1,'Nutrition Table'!H$4))</f>
        <v>0</v>
      </c>
      <c r="J83" s="12">
        <f>($C83/INDEX('Nutrition Table'!$A$5:$AN$277,$B83+1,2))*(INDEX('Nutrition Table'!$A$5:$AN$277,$B83+1,'Nutrition Table'!I$4))</f>
        <v>0</v>
      </c>
      <c r="K83" s="12">
        <f>($C83/INDEX('Nutrition Table'!$A$5:$AN$277,$B83+1,2))*(INDEX('Nutrition Table'!$A$5:$AN$277,$B83+1,'Nutrition Table'!J$4))</f>
        <v>0</v>
      </c>
      <c r="L83" s="12">
        <f>($C83/INDEX('Nutrition Table'!$A$5:$AN$277,$B83+1,2))*(INDEX('Nutrition Table'!$A$5:$AN$277,$B83+1,'Nutrition Table'!K$4))</f>
        <v>0</v>
      </c>
      <c r="M83" s="12">
        <f>($C83/INDEX('Nutrition Table'!$A$5:$AN$277,$B83+1,2))*(INDEX('Nutrition Table'!$A$5:$AN$277,$B83+1,'Nutrition Table'!L$4))</f>
        <v>0</v>
      </c>
      <c r="N83" s="12">
        <f>($C83/INDEX('Nutrition Table'!$A$5:$AN$277,$B83+1,2))*(INDEX('Nutrition Table'!$A$5:$AN$277,$B83+1,'Nutrition Table'!M$4))</f>
        <v>0</v>
      </c>
      <c r="O83" s="12">
        <f>($C83/INDEX('Nutrition Table'!$A$5:$AN$277,$B83+1,2))*(INDEX('Nutrition Table'!$A$5:$AN$277,$B83+1,'Nutrition Table'!N$4))</f>
        <v>0</v>
      </c>
      <c r="P83" s="12">
        <f>($C83/INDEX('Nutrition Table'!$A$5:$AN$277,$B83+1,2))*(INDEX('Nutrition Table'!$A$5:$AN$277,$B83+1,'Nutrition Table'!O$4))</f>
        <v>0</v>
      </c>
      <c r="Q83" s="12">
        <f>($C83/INDEX('Nutrition Table'!$A$5:$AN$277,$B83+1,2))*(INDEX('Nutrition Table'!$A$5:$AN$277,$B83+1,'Nutrition Table'!P$4))</f>
        <v>0</v>
      </c>
      <c r="R83" s="12">
        <f>($C83/INDEX('Nutrition Table'!$A$5:$AN$277,$B83+1,2))*(INDEX('Nutrition Table'!$A$5:$AN$277,$B83+1,'Nutrition Table'!Q$4))</f>
        <v>0</v>
      </c>
      <c r="S83" s="12">
        <f>($C83/INDEX('Nutrition Table'!$A$5:$AN$277,$B83+1,2))*(INDEX('Nutrition Table'!$A$5:$AN$277,$B83+1,'Nutrition Table'!R$4))</f>
        <v>0</v>
      </c>
      <c r="T83" s="12">
        <f>($C83/INDEX('Nutrition Table'!$A$5:$AN$277,$B83+1,2))*(INDEX('Nutrition Table'!$A$5:$AN$277,$B83+1,'Nutrition Table'!S$4))</f>
        <v>0</v>
      </c>
      <c r="U83" s="40">
        <f>($C83/INDEX('Nutrition Table'!$A$5:$AN$277,$B83+1,2))*(INDEX('Nutrition Table'!$A$5:$AN$277,$B83+1,'Nutrition Table'!T$4))</f>
        <v>0</v>
      </c>
      <c r="V83" s="12">
        <f>($C83/INDEX('Nutrition Table'!$A$5:$AN$277,$B83+1,2))*(INDEX('Nutrition Table'!$A$5:$AN$277,$B83+1,'Nutrition Table'!U$4))</f>
        <v>0</v>
      </c>
      <c r="W83" s="12">
        <f>($C83/INDEX('Nutrition Table'!$A$5:$AN$277,$B83+1,2))*(INDEX('Nutrition Table'!$A$5:$AN$277,$B83+1,'Nutrition Table'!V$4))</f>
        <v>0</v>
      </c>
      <c r="X83" s="12">
        <f>($C83/INDEX('Nutrition Table'!$A$5:$AN$277,$B83+1,2))*(INDEX('Nutrition Table'!$A$5:$AN$277,$B83+1,'Nutrition Table'!W$4))</f>
        <v>0</v>
      </c>
      <c r="Y83" s="12">
        <f>($C83/INDEX('Nutrition Table'!$A$5:$AN$277,$B83+1,2))*(INDEX('Nutrition Table'!$A$5:$AN$277,$B83+1,'Nutrition Table'!X$4))</f>
        <v>0</v>
      </c>
      <c r="Z83" s="12">
        <f>($C83/INDEX('Nutrition Table'!$A$5:$AN$277,$B83+1,2))*(INDEX('Nutrition Table'!$A$5:$AN$277,$B83+1,'Nutrition Table'!Y$4))</f>
        <v>0</v>
      </c>
      <c r="AA83" s="12">
        <f>($C83/INDEX('Nutrition Table'!$A$5:$AN$277,$B83+1,2))*(INDEX('Nutrition Table'!$A$5:$AN$277,$B83+1,'Nutrition Table'!Z$4))</f>
        <v>0</v>
      </c>
      <c r="AB83" s="12">
        <f>($C83/INDEX('Nutrition Table'!$A$5:$AN$277,$B83+1,2))*(INDEX('Nutrition Table'!$A$5:$AN$277,$B83+1,'Nutrition Table'!AA$4))</f>
        <v>0</v>
      </c>
      <c r="AC83" s="12">
        <f>($C83/INDEX('Nutrition Table'!$A$5:$AN$277,$B83+1,2))*(INDEX('Nutrition Table'!$A$5:$AN$277,$B83+1,'Nutrition Table'!AB$4))</f>
        <v>0</v>
      </c>
      <c r="AD83" s="12">
        <f>($C83/INDEX('Nutrition Table'!$A$5:$AN$277,$B83+1,2))*(INDEX('Nutrition Table'!$A$5:$AN$277,$B83+1,'Nutrition Table'!AC$4))</f>
        <v>0</v>
      </c>
      <c r="AE83" s="40">
        <f>($C83/INDEX('Nutrition Table'!$A$5:$AN$277,$B83+1,2))*(INDEX('Nutrition Table'!$A$5:$AN$277,$B83+1,'Nutrition Table'!AD$4))</f>
        <v>0</v>
      </c>
      <c r="AF83" s="12">
        <f>($C83/INDEX('Nutrition Table'!$A$5:$AN$277,$B83+1,2))*(INDEX('Nutrition Table'!$A$5:$AN$277,$B83+1,'Nutrition Table'!AE$4))</f>
        <v>0</v>
      </c>
      <c r="AG83" s="12">
        <f>($C83/INDEX('Nutrition Table'!$A$5:$AN$277,$B83+1,2))*(INDEX('Nutrition Table'!$A$5:$AN$277,$B83+1,'Nutrition Table'!AF$4))</f>
        <v>0</v>
      </c>
      <c r="AH83" s="40">
        <f>($C83/INDEX('Nutrition Table'!$A$5:$AN$277,$B83+1,2))*(INDEX('Nutrition Table'!$A$5:$AN$277,$B83+1,'Nutrition Table'!AG$4))</f>
        <v>0</v>
      </c>
      <c r="AI83" s="12">
        <f>($C83/INDEX('Nutrition Table'!$A$5:$AN$277,$B83+1,2))*(INDEX('Nutrition Table'!$A$5:$AN$277,$B83+1,'Nutrition Table'!AH$4))</f>
        <v>0</v>
      </c>
      <c r="AJ83" s="12">
        <f>($C83/INDEX('Nutrition Table'!$A$5:$AN$277,$B83+1,2))*(INDEX('Nutrition Table'!$A$5:$AN$277,$B83+1,'Nutrition Table'!AI$4))</f>
        <v>0</v>
      </c>
      <c r="AK83" s="40">
        <f>($C83/INDEX('Nutrition Table'!$A$5:$AN$277,$B83+1,2))*(INDEX('Nutrition Table'!$A$5:$AN$277,$B83+1,'Nutrition Table'!AJ$4))</f>
        <v>0</v>
      </c>
      <c r="AL83" s="12">
        <f>($C83/INDEX('Nutrition Table'!$A$5:$AN$277,$B83+1,2))*(INDEX('Nutrition Table'!$A$5:$AN$277,$B83+1,'Nutrition Table'!AK$4))</f>
        <v>0</v>
      </c>
      <c r="AM83" s="12" t="str">
        <f>INDEX('Nutrition Table'!$A$5:$AN$277,$B83+1,'Nutrition Table'!AL$4)</f>
        <v>-</v>
      </c>
      <c r="AN83" s="40" t="str">
        <f t="shared" si="18"/>
        <v>-</v>
      </c>
      <c r="AO83" s="131">
        <f>INDEX('Nutrition Table'!$A$5:$AN$277,$B83+1,'Nutrition Table'!AM$4)</f>
        <v>0</v>
      </c>
      <c r="AP83" s="12" t="str">
        <f>INDEX('Nutrition Table'!$A$5:$AN$277,$B83+1,'Nutrition Table'!AN$4)</f>
        <v xml:space="preserve"> --------------- </v>
      </c>
      <c r="AQ83" s="445">
        <f>($C83/INDEX('Nutrition Table'!$A$5:$AO$277,$B83+1,2))*(INDEX('Nutrition Table'!$A$5:$AO$277,$B83+1,'Nutrition Table'!AO$4))</f>
        <v>0</v>
      </c>
    </row>
    <row r="84" spans="1:43" ht="16.05" customHeight="1" x14ac:dyDescent="0.25">
      <c r="A84" s="301"/>
      <c r="B84" s="502">
        <v>1</v>
      </c>
      <c r="C84" s="485">
        <v>0</v>
      </c>
      <c r="D84" s="25" t="str">
        <f>INDEX('Nutrition Table'!$A$5:$AN$277,$B84+1,'Nutrition Table'!C$4)</f>
        <v>-</v>
      </c>
      <c r="E84" s="12">
        <f>($C84/INDEX('Nutrition Table'!$A$5:$AN$277,$B84+1,2))*(INDEX('Nutrition Table'!$A$5:$AN$277,$B84+1,'Nutrition Table'!D$4))</f>
        <v>0</v>
      </c>
      <c r="F84" s="12">
        <f>($C84/INDEX('Nutrition Table'!$A$5:$AN$277,$B84+1,2))*(INDEX('Nutrition Table'!$A$5:$AN$277,$B84+1,'Nutrition Table'!E$4))</f>
        <v>0</v>
      </c>
      <c r="G84" s="12">
        <f>($C84/INDEX('Nutrition Table'!$A$5:$AN$277,$B84+1,2))*(INDEX('Nutrition Table'!$A$5:$AN$277,$B84+1,'Nutrition Table'!F$4))</f>
        <v>0</v>
      </c>
      <c r="H84" s="16">
        <f>($C84/INDEX('Nutrition Table'!$A$5:$AN$277,$B84+1,2))*(INDEX('Nutrition Table'!$A$5:$AN$277,$B84+1,'Nutrition Table'!G$4))</f>
        <v>0</v>
      </c>
      <c r="I84" s="45">
        <f>($C84/INDEX('Nutrition Table'!$A$5:$AN$277,$B84+1,2))*(INDEX('Nutrition Table'!$A$5:$AN$277,$B84+1,'Nutrition Table'!H$4))</f>
        <v>0</v>
      </c>
      <c r="J84" s="12">
        <f>($C84/INDEX('Nutrition Table'!$A$5:$AN$277,$B84+1,2))*(INDEX('Nutrition Table'!$A$5:$AN$277,$B84+1,'Nutrition Table'!I$4))</f>
        <v>0</v>
      </c>
      <c r="K84" s="12">
        <f>($C84/INDEX('Nutrition Table'!$A$5:$AN$277,$B84+1,2))*(INDEX('Nutrition Table'!$A$5:$AN$277,$B84+1,'Nutrition Table'!J$4))</f>
        <v>0</v>
      </c>
      <c r="L84" s="12">
        <f>($C84/INDEX('Nutrition Table'!$A$5:$AN$277,$B84+1,2))*(INDEX('Nutrition Table'!$A$5:$AN$277,$B84+1,'Nutrition Table'!K$4))</f>
        <v>0</v>
      </c>
      <c r="M84" s="12">
        <f>($C84/INDEX('Nutrition Table'!$A$5:$AN$277,$B84+1,2))*(INDEX('Nutrition Table'!$A$5:$AN$277,$B84+1,'Nutrition Table'!L$4))</f>
        <v>0</v>
      </c>
      <c r="N84" s="12">
        <f>($C84/INDEX('Nutrition Table'!$A$5:$AN$277,$B84+1,2))*(INDEX('Nutrition Table'!$A$5:$AN$277,$B84+1,'Nutrition Table'!M$4))</f>
        <v>0</v>
      </c>
      <c r="O84" s="12">
        <f>($C84/INDEX('Nutrition Table'!$A$5:$AN$277,$B84+1,2))*(INDEX('Nutrition Table'!$A$5:$AN$277,$B84+1,'Nutrition Table'!N$4))</f>
        <v>0</v>
      </c>
      <c r="P84" s="12">
        <f>($C84/INDEX('Nutrition Table'!$A$5:$AN$277,$B84+1,2))*(INDEX('Nutrition Table'!$A$5:$AN$277,$B84+1,'Nutrition Table'!O$4))</f>
        <v>0</v>
      </c>
      <c r="Q84" s="12">
        <f>($C84/INDEX('Nutrition Table'!$A$5:$AN$277,$B84+1,2))*(INDEX('Nutrition Table'!$A$5:$AN$277,$B84+1,'Nutrition Table'!P$4))</f>
        <v>0</v>
      </c>
      <c r="R84" s="12">
        <f>($C84/INDEX('Nutrition Table'!$A$5:$AN$277,$B84+1,2))*(INDEX('Nutrition Table'!$A$5:$AN$277,$B84+1,'Nutrition Table'!Q$4))</f>
        <v>0</v>
      </c>
      <c r="S84" s="12">
        <f>($C84/INDEX('Nutrition Table'!$A$5:$AN$277,$B84+1,2))*(INDEX('Nutrition Table'!$A$5:$AN$277,$B84+1,'Nutrition Table'!R$4))</f>
        <v>0</v>
      </c>
      <c r="T84" s="12">
        <f>($C84/INDEX('Nutrition Table'!$A$5:$AN$277,$B84+1,2))*(INDEX('Nutrition Table'!$A$5:$AN$277,$B84+1,'Nutrition Table'!S$4))</f>
        <v>0</v>
      </c>
      <c r="U84" s="40">
        <f>($C84/INDEX('Nutrition Table'!$A$5:$AN$277,$B84+1,2))*(INDEX('Nutrition Table'!$A$5:$AN$277,$B84+1,'Nutrition Table'!T$4))</f>
        <v>0</v>
      </c>
      <c r="V84" s="12">
        <f>($C84/INDEX('Nutrition Table'!$A$5:$AN$277,$B84+1,2))*(INDEX('Nutrition Table'!$A$5:$AN$277,$B84+1,'Nutrition Table'!U$4))</f>
        <v>0</v>
      </c>
      <c r="W84" s="12">
        <f>($C84/INDEX('Nutrition Table'!$A$5:$AN$277,$B84+1,2))*(INDEX('Nutrition Table'!$A$5:$AN$277,$B84+1,'Nutrition Table'!V$4))</f>
        <v>0</v>
      </c>
      <c r="X84" s="12">
        <f>($C84/INDEX('Nutrition Table'!$A$5:$AN$277,$B84+1,2))*(INDEX('Nutrition Table'!$A$5:$AN$277,$B84+1,'Nutrition Table'!W$4))</f>
        <v>0</v>
      </c>
      <c r="Y84" s="12">
        <f>($C84/INDEX('Nutrition Table'!$A$5:$AN$277,$B84+1,2))*(INDEX('Nutrition Table'!$A$5:$AN$277,$B84+1,'Nutrition Table'!X$4))</f>
        <v>0</v>
      </c>
      <c r="Z84" s="12">
        <f>($C84/INDEX('Nutrition Table'!$A$5:$AN$277,$B84+1,2))*(INDEX('Nutrition Table'!$A$5:$AN$277,$B84+1,'Nutrition Table'!Y$4))</f>
        <v>0</v>
      </c>
      <c r="AA84" s="12">
        <f>($C84/INDEX('Nutrition Table'!$A$5:$AN$277,$B84+1,2))*(INDEX('Nutrition Table'!$A$5:$AN$277,$B84+1,'Nutrition Table'!Z$4))</f>
        <v>0</v>
      </c>
      <c r="AB84" s="12">
        <f>($C84/INDEX('Nutrition Table'!$A$5:$AN$277,$B84+1,2))*(INDEX('Nutrition Table'!$A$5:$AN$277,$B84+1,'Nutrition Table'!AA$4))</f>
        <v>0</v>
      </c>
      <c r="AC84" s="12">
        <f>($C84/INDEX('Nutrition Table'!$A$5:$AN$277,$B84+1,2))*(INDEX('Nutrition Table'!$A$5:$AN$277,$B84+1,'Nutrition Table'!AB$4))</f>
        <v>0</v>
      </c>
      <c r="AD84" s="12">
        <f>($C84/INDEX('Nutrition Table'!$A$5:$AN$277,$B84+1,2))*(INDEX('Nutrition Table'!$A$5:$AN$277,$B84+1,'Nutrition Table'!AC$4))</f>
        <v>0</v>
      </c>
      <c r="AE84" s="40">
        <f>($C84/INDEX('Nutrition Table'!$A$5:$AN$277,$B84+1,2))*(INDEX('Nutrition Table'!$A$5:$AN$277,$B84+1,'Nutrition Table'!AD$4))</f>
        <v>0</v>
      </c>
      <c r="AF84" s="12">
        <f>($C84/INDEX('Nutrition Table'!$A$5:$AN$277,$B84+1,2))*(INDEX('Nutrition Table'!$A$5:$AN$277,$B84+1,'Nutrition Table'!AE$4))</f>
        <v>0</v>
      </c>
      <c r="AG84" s="12">
        <f>($C84/INDEX('Nutrition Table'!$A$5:$AN$277,$B84+1,2))*(INDEX('Nutrition Table'!$A$5:$AN$277,$B84+1,'Nutrition Table'!AF$4))</f>
        <v>0</v>
      </c>
      <c r="AH84" s="40">
        <f>($C84/INDEX('Nutrition Table'!$A$5:$AN$277,$B84+1,2))*(INDEX('Nutrition Table'!$A$5:$AN$277,$B84+1,'Nutrition Table'!AG$4))</f>
        <v>0</v>
      </c>
      <c r="AI84" s="12">
        <f>($C84/INDEX('Nutrition Table'!$A$5:$AN$277,$B84+1,2))*(INDEX('Nutrition Table'!$A$5:$AN$277,$B84+1,'Nutrition Table'!AH$4))</f>
        <v>0</v>
      </c>
      <c r="AJ84" s="12">
        <f>($C84/INDEX('Nutrition Table'!$A$5:$AN$277,$B84+1,2))*(INDEX('Nutrition Table'!$A$5:$AN$277,$B84+1,'Nutrition Table'!AI$4))</f>
        <v>0</v>
      </c>
      <c r="AK84" s="40">
        <f>($C84/INDEX('Nutrition Table'!$A$5:$AN$277,$B84+1,2))*(INDEX('Nutrition Table'!$A$5:$AN$277,$B84+1,'Nutrition Table'!AJ$4))</f>
        <v>0</v>
      </c>
      <c r="AL84" s="12">
        <f>($C84/INDEX('Nutrition Table'!$A$5:$AN$277,$B84+1,2))*(INDEX('Nutrition Table'!$A$5:$AN$277,$B84+1,'Nutrition Table'!AK$4))</f>
        <v>0</v>
      </c>
      <c r="AM84" s="12" t="str">
        <f>INDEX('Nutrition Table'!$A$5:$AN$277,$B84+1,'Nutrition Table'!AL$4)</f>
        <v>-</v>
      </c>
      <c r="AN84" s="40" t="str">
        <f t="shared" si="18"/>
        <v>-</v>
      </c>
      <c r="AO84" s="131">
        <f>INDEX('Nutrition Table'!$A$5:$AN$277,$B84+1,'Nutrition Table'!AM$4)</f>
        <v>0</v>
      </c>
      <c r="AP84" s="12" t="str">
        <f>INDEX('Nutrition Table'!$A$5:$AN$277,$B84+1,'Nutrition Table'!AN$4)</f>
        <v xml:space="preserve"> --------------- </v>
      </c>
      <c r="AQ84" s="445">
        <f>($C84/INDEX('Nutrition Table'!$A$5:$AO$277,$B84+1,2))*(INDEX('Nutrition Table'!$A$5:$AO$277,$B84+1,'Nutrition Table'!AO$4))</f>
        <v>0</v>
      </c>
    </row>
    <row r="85" spans="1:43" ht="16.05" customHeight="1" x14ac:dyDescent="0.25">
      <c r="A85" s="301"/>
      <c r="B85" s="502">
        <v>1</v>
      </c>
      <c r="C85" s="485">
        <v>0</v>
      </c>
      <c r="D85" s="25" t="str">
        <f>INDEX('Nutrition Table'!$A$5:$AN$277,$B85+1,'Nutrition Table'!C$4)</f>
        <v>-</v>
      </c>
      <c r="E85" s="12">
        <f>($C85/INDEX('Nutrition Table'!$A$5:$AN$277,$B85+1,2))*(INDEX('Nutrition Table'!$A$5:$AN$277,$B85+1,'Nutrition Table'!D$4))</f>
        <v>0</v>
      </c>
      <c r="F85" s="12">
        <f>($C85/INDEX('Nutrition Table'!$A$5:$AN$277,$B85+1,2))*(INDEX('Nutrition Table'!$A$5:$AN$277,$B85+1,'Nutrition Table'!E$4))</f>
        <v>0</v>
      </c>
      <c r="G85" s="12">
        <f>($C85/INDEX('Nutrition Table'!$A$5:$AN$277,$B85+1,2))*(INDEX('Nutrition Table'!$A$5:$AN$277,$B85+1,'Nutrition Table'!F$4))</f>
        <v>0</v>
      </c>
      <c r="H85" s="16">
        <f>($C85/INDEX('Nutrition Table'!$A$5:$AN$277,$B85+1,2))*(INDEX('Nutrition Table'!$A$5:$AN$277,$B85+1,'Nutrition Table'!G$4))</f>
        <v>0</v>
      </c>
      <c r="I85" s="45">
        <f>($C85/INDEX('Nutrition Table'!$A$5:$AN$277,$B85+1,2))*(INDEX('Nutrition Table'!$A$5:$AN$277,$B85+1,'Nutrition Table'!H$4))</f>
        <v>0</v>
      </c>
      <c r="J85" s="12">
        <f>($C85/INDEX('Nutrition Table'!$A$5:$AN$277,$B85+1,2))*(INDEX('Nutrition Table'!$A$5:$AN$277,$B85+1,'Nutrition Table'!I$4))</f>
        <v>0</v>
      </c>
      <c r="K85" s="12">
        <f>($C85/INDEX('Nutrition Table'!$A$5:$AN$277,$B85+1,2))*(INDEX('Nutrition Table'!$A$5:$AN$277,$B85+1,'Nutrition Table'!J$4))</f>
        <v>0</v>
      </c>
      <c r="L85" s="12">
        <f>($C85/INDEX('Nutrition Table'!$A$5:$AN$277,$B85+1,2))*(INDEX('Nutrition Table'!$A$5:$AN$277,$B85+1,'Nutrition Table'!K$4))</f>
        <v>0</v>
      </c>
      <c r="M85" s="12">
        <f>($C85/INDEX('Nutrition Table'!$A$5:$AN$277,$B85+1,2))*(INDEX('Nutrition Table'!$A$5:$AN$277,$B85+1,'Nutrition Table'!L$4))</f>
        <v>0</v>
      </c>
      <c r="N85" s="12">
        <f>($C85/INDEX('Nutrition Table'!$A$5:$AN$277,$B85+1,2))*(INDEX('Nutrition Table'!$A$5:$AN$277,$B85+1,'Nutrition Table'!M$4))</f>
        <v>0</v>
      </c>
      <c r="O85" s="12">
        <f>($C85/INDEX('Nutrition Table'!$A$5:$AN$277,$B85+1,2))*(INDEX('Nutrition Table'!$A$5:$AN$277,$B85+1,'Nutrition Table'!N$4))</f>
        <v>0</v>
      </c>
      <c r="P85" s="12">
        <f>($C85/INDEX('Nutrition Table'!$A$5:$AN$277,$B85+1,2))*(INDEX('Nutrition Table'!$A$5:$AN$277,$B85+1,'Nutrition Table'!O$4))</f>
        <v>0</v>
      </c>
      <c r="Q85" s="12">
        <f>($C85/INDEX('Nutrition Table'!$A$5:$AN$277,$B85+1,2))*(INDEX('Nutrition Table'!$A$5:$AN$277,$B85+1,'Nutrition Table'!P$4))</f>
        <v>0</v>
      </c>
      <c r="R85" s="12">
        <f>($C85/INDEX('Nutrition Table'!$A$5:$AN$277,$B85+1,2))*(INDEX('Nutrition Table'!$A$5:$AN$277,$B85+1,'Nutrition Table'!Q$4))</f>
        <v>0</v>
      </c>
      <c r="S85" s="12">
        <f>($C85/INDEX('Nutrition Table'!$A$5:$AN$277,$B85+1,2))*(INDEX('Nutrition Table'!$A$5:$AN$277,$B85+1,'Nutrition Table'!R$4))</f>
        <v>0</v>
      </c>
      <c r="T85" s="12">
        <f>($C85/INDEX('Nutrition Table'!$A$5:$AN$277,$B85+1,2))*(INDEX('Nutrition Table'!$A$5:$AN$277,$B85+1,'Nutrition Table'!S$4))</f>
        <v>0</v>
      </c>
      <c r="U85" s="40">
        <f>($C85/INDEX('Nutrition Table'!$A$5:$AN$277,$B85+1,2))*(INDEX('Nutrition Table'!$A$5:$AN$277,$B85+1,'Nutrition Table'!T$4))</f>
        <v>0</v>
      </c>
      <c r="V85" s="12">
        <f>($C85/INDEX('Nutrition Table'!$A$5:$AN$277,$B85+1,2))*(INDEX('Nutrition Table'!$A$5:$AN$277,$B85+1,'Nutrition Table'!U$4))</f>
        <v>0</v>
      </c>
      <c r="W85" s="12">
        <f>($C85/INDEX('Nutrition Table'!$A$5:$AN$277,$B85+1,2))*(INDEX('Nutrition Table'!$A$5:$AN$277,$B85+1,'Nutrition Table'!V$4))</f>
        <v>0</v>
      </c>
      <c r="X85" s="12">
        <f>($C85/INDEX('Nutrition Table'!$A$5:$AN$277,$B85+1,2))*(INDEX('Nutrition Table'!$A$5:$AN$277,$B85+1,'Nutrition Table'!W$4))</f>
        <v>0</v>
      </c>
      <c r="Y85" s="12">
        <f>($C85/INDEX('Nutrition Table'!$A$5:$AN$277,$B85+1,2))*(INDEX('Nutrition Table'!$A$5:$AN$277,$B85+1,'Nutrition Table'!X$4))</f>
        <v>0</v>
      </c>
      <c r="Z85" s="12">
        <f>($C85/INDEX('Nutrition Table'!$A$5:$AN$277,$B85+1,2))*(INDEX('Nutrition Table'!$A$5:$AN$277,$B85+1,'Nutrition Table'!Y$4))</f>
        <v>0</v>
      </c>
      <c r="AA85" s="12">
        <f>($C85/INDEX('Nutrition Table'!$A$5:$AN$277,$B85+1,2))*(INDEX('Nutrition Table'!$A$5:$AN$277,$B85+1,'Nutrition Table'!Z$4))</f>
        <v>0</v>
      </c>
      <c r="AB85" s="12">
        <f>($C85/INDEX('Nutrition Table'!$A$5:$AN$277,$B85+1,2))*(INDEX('Nutrition Table'!$A$5:$AN$277,$B85+1,'Nutrition Table'!AA$4))</f>
        <v>0</v>
      </c>
      <c r="AC85" s="12">
        <f>($C85/INDEX('Nutrition Table'!$A$5:$AN$277,$B85+1,2))*(INDEX('Nutrition Table'!$A$5:$AN$277,$B85+1,'Nutrition Table'!AB$4))</f>
        <v>0</v>
      </c>
      <c r="AD85" s="12">
        <f>($C85/INDEX('Nutrition Table'!$A$5:$AN$277,$B85+1,2))*(INDEX('Nutrition Table'!$A$5:$AN$277,$B85+1,'Nutrition Table'!AC$4))</f>
        <v>0</v>
      </c>
      <c r="AE85" s="40">
        <f>($C85/INDEX('Nutrition Table'!$A$5:$AN$277,$B85+1,2))*(INDEX('Nutrition Table'!$A$5:$AN$277,$B85+1,'Nutrition Table'!AD$4))</f>
        <v>0</v>
      </c>
      <c r="AF85" s="12">
        <f>($C85/INDEX('Nutrition Table'!$A$5:$AN$277,$B85+1,2))*(INDEX('Nutrition Table'!$A$5:$AN$277,$B85+1,'Nutrition Table'!AE$4))</f>
        <v>0</v>
      </c>
      <c r="AG85" s="12">
        <f>($C85/INDEX('Nutrition Table'!$A$5:$AN$277,$B85+1,2))*(INDEX('Nutrition Table'!$A$5:$AN$277,$B85+1,'Nutrition Table'!AF$4))</f>
        <v>0</v>
      </c>
      <c r="AH85" s="40">
        <f>($C85/INDEX('Nutrition Table'!$A$5:$AN$277,$B85+1,2))*(INDEX('Nutrition Table'!$A$5:$AN$277,$B85+1,'Nutrition Table'!AG$4))</f>
        <v>0</v>
      </c>
      <c r="AI85" s="12">
        <f>($C85/INDEX('Nutrition Table'!$A$5:$AN$277,$B85+1,2))*(INDEX('Nutrition Table'!$A$5:$AN$277,$B85+1,'Nutrition Table'!AH$4))</f>
        <v>0</v>
      </c>
      <c r="AJ85" s="12">
        <f>($C85/INDEX('Nutrition Table'!$A$5:$AN$277,$B85+1,2))*(INDEX('Nutrition Table'!$A$5:$AN$277,$B85+1,'Nutrition Table'!AI$4))</f>
        <v>0</v>
      </c>
      <c r="AK85" s="40">
        <f>($C85/INDEX('Nutrition Table'!$A$5:$AN$277,$B85+1,2))*(INDEX('Nutrition Table'!$A$5:$AN$277,$B85+1,'Nutrition Table'!AJ$4))</f>
        <v>0</v>
      </c>
      <c r="AL85" s="12">
        <f>($C85/INDEX('Nutrition Table'!$A$5:$AN$277,$B85+1,2))*(INDEX('Nutrition Table'!$A$5:$AN$277,$B85+1,'Nutrition Table'!AK$4))</f>
        <v>0</v>
      </c>
      <c r="AM85" s="12" t="str">
        <f>INDEX('Nutrition Table'!$A$5:$AN$277,$B85+1,'Nutrition Table'!AL$4)</f>
        <v>-</v>
      </c>
      <c r="AN85" s="40" t="str">
        <f t="shared" si="18"/>
        <v>-</v>
      </c>
      <c r="AO85" s="131">
        <f>INDEX('Nutrition Table'!$A$5:$AN$277,$B85+1,'Nutrition Table'!AM$4)</f>
        <v>0</v>
      </c>
      <c r="AP85" s="12" t="str">
        <f>INDEX('Nutrition Table'!$A$5:$AN$277,$B85+1,'Nutrition Table'!AN$4)</f>
        <v xml:space="preserve"> --------------- </v>
      </c>
      <c r="AQ85" s="445">
        <f>($C85/INDEX('Nutrition Table'!$A$5:$AO$277,$B85+1,2))*(INDEX('Nutrition Table'!$A$5:$AO$277,$B85+1,'Nutrition Table'!AO$4))</f>
        <v>0</v>
      </c>
    </row>
    <row r="86" spans="1:43" ht="16.05" customHeight="1" x14ac:dyDescent="0.25">
      <c r="A86" s="301"/>
      <c r="B86" s="502">
        <v>1</v>
      </c>
      <c r="C86" s="485">
        <v>0</v>
      </c>
      <c r="D86" s="25" t="str">
        <f>INDEX('Nutrition Table'!$A$5:$AN$277,$B86+1,'Nutrition Table'!C$4)</f>
        <v>-</v>
      </c>
      <c r="E86" s="12">
        <f>($C86/INDEX('Nutrition Table'!$A$5:$AN$277,$B86+1,2))*(INDEX('Nutrition Table'!$A$5:$AN$277,$B86+1,'Nutrition Table'!D$4))</f>
        <v>0</v>
      </c>
      <c r="F86" s="12">
        <f>($C86/INDEX('Nutrition Table'!$A$5:$AN$277,$B86+1,2))*(INDEX('Nutrition Table'!$A$5:$AN$277,$B86+1,'Nutrition Table'!E$4))</f>
        <v>0</v>
      </c>
      <c r="G86" s="12">
        <f>($C86/INDEX('Nutrition Table'!$A$5:$AN$277,$B86+1,2))*(INDEX('Nutrition Table'!$A$5:$AN$277,$B86+1,'Nutrition Table'!F$4))</f>
        <v>0</v>
      </c>
      <c r="H86" s="16">
        <f>($C86/INDEX('Nutrition Table'!$A$5:$AN$277,$B86+1,2))*(INDEX('Nutrition Table'!$A$5:$AN$277,$B86+1,'Nutrition Table'!G$4))</f>
        <v>0</v>
      </c>
      <c r="I86" s="45">
        <f>($C86/INDEX('Nutrition Table'!$A$5:$AN$277,$B86+1,2))*(INDEX('Nutrition Table'!$A$5:$AN$277,$B86+1,'Nutrition Table'!H$4))</f>
        <v>0</v>
      </c>
      <c r="J86" s="12">
        <f>($C86/INDEX('Nutrition Table'!$A$5:$AN$277,$B86+1,2))*(INDEX('Nutrition Table'!$A$5:$AN$277,$B86+1,'Nutrition Table'!I$4))</f>
        <v>0</v>
      </c>
      <c r="K86" s="12">
        <f>($C86/INDEX('Nutrition Table'!$A$5:$AN$277,$B86+1,2))*(INDEX('Nutrition Table'!$A$5:$AN$277,$B86+1,'Nutrition Table'!J$4))</f>
        <v>0</v>
      </c>
      <c r="L86" s="12">
        <f>($C86/INDEX('Nutrition Table'!$A$5:$AN$277,$B86+1,2))*(INDEX('Nutrition Table'!$A$5:$AN$277,$B86+1,'Nutrition Table'!K$4))</f>
        <v>0</v>
      </c>
      <c r="M86" s="12">
        <f>($C86/INDEX('Nutrition Table'!$A$5:$AN$277,$B86+1,2))*(INDEX('Nutrition Table'!$A$5:$AN$277,$B86+1,'Nutrition Table'!L$4))</f>
        <v>0</v>
      </c>
      <c r="N86" s="12">
        <f>($C86/INDEX('Nutrition Table'!$A$5:$AN$277,$B86+1,2))*(INDEX('Nutrition Table'!$A$5:$AN$277,$B86+1,'Nutrition Table'!M$4))</f>
        <v>0</v>
      </c>
      <c r="O86" s="12">
        <f>($C86/INDEX('Nutrition Table'!$A$5:$AN$277,$B86+1,2))*(INDEX('Nutrition Table'!$A$5:$AN$277,$B86+1,'Nutrition Table'!N$4))</f>
        <v>0</v>
      </c>
      <c r="P86" s="12">
        <f>($C86/INDEX('Nutrition Table'!$A$5:$AN$277,$B86+1,2))*(INDEX('Nutrition Table'!$A$5:$AN$277,$B86+1,'Nutrition Table'!O$4))</f>
        <v>0</v>
      </c>
      <c r="Q86" s="12">
        <f>($C86/INDEX('Nutrition Table'!$A$5:$AN$277,$B86+1,2))*(INDEX('Nutrition Table'!$A$5:$AN$277,$B86+1,'Nutrition Table'!P$4))</f>
        <v>0</v>
      </c>
      <c r="R86" s="12">
        <f>($C86/INDEX('Nutrition Table'!$A$5:$AN$277,$B86+1,2))*(INDEX('Nutrition Table'!$A$5:$AN$277,$B86+1,'Nutrition Table'!Q$4))</f>
        <v>0</v>
      </c>
      <c r="S86" s="12">
        <f>($C86/INDEX('Nutrition Table'!$A$5:$AN$277,$B86+1,2))*(INDEX('Nutrition Table'!$A$5:$AN$277,$B86+1,'Nutrition Table'!R$4))</f>
        <v>0</v>
      </c>
      <c r="T86" s="12">
        <f>($C86/INDEX('Nutrition Table'!$A$5:$AN$277,$B86+1,2))*(INDEX('Nutrition Table'!$A$5:$AN$277,$B86+1,'Nutrition Table'!S$4))</f>
        <v>0</v>
      </c>
      <c r="U86" s="40">
        <f>($C86/INDEX('Nutrition Table'!$A$5:$AN$277,$B86+1,2))*(INDEX('Nutrition Table'!$A$5:$AN$277,$B86+1,'Nutrition Table'!T$4))</f>
        <v>0</v>
      </c>
      <c r="V86" s="12">
        <f>($C86/INDEX('Nutrition Table'!$A$5:$AN$277,$B86+1,2))*(INDEX('Nutrition Table'!$A$5:$AN$277,$B86+1,'Nutrition Table'!U$4))</f>
        <v>0</v>
      </c>
      <c r="W86" s="12">
        <f>($C86/INDEX('Nutrition Table'!$A$5:$AN$277,$B86+1,2))*(INDEX('Nutrition Table'!$A$5:$AN$277,$B86+1,'Nutrition Table'!V$4))</f>
        <v>0</v>
      </c>
      <c r="X86" s="12">
        <f>($C86/INDEX('Nutrition Table'!$A$5:$AN$277,$B86+1,2))*(INDEX('Nutrition Table'!$A$5:$AN$277,$B86+1,'Nutrition Table'!W$4))</f>
        <v>0</v>
      </c>
      <c r="Y86" s="12">
        <f>($C86/INDEX('Nutrition Table'!$A$5:$AN$277,$B86+1,2))*(INDEX('Nutrition Table'!$A$5:$AN$277,$B86+1,'Nutrition Table'!X$4))</f>
        <v>0</v>
      </c>
      <c r="Z86" s="12">
        <f>($C86/INDEX('Nutrition Table'!$A$5:$AN$277,$B86+1,2))*(INDEX('Nutrition Table'!$A$5:$AN$277,$B86+1,'Nutrition Table'!Y$4))</f>
        <v>0</v>
      </c>
      <c r="AA86" s="12">
        <f>($C86/INDEX('Nutrition Table'!$A$5:$AN$277,$B86+1,2))*(INDEX('Nutrition Table'!$A$5:$AN$277,$B86+1,'Nutrition Table'!Z$4))</f>
        <v>0</v>
      </c>
      <c r="AB86" s="12">
        <f>($C86/INDEX('Nutrition Table'!$A$5:$AN$277,$B86+1,2))*(INDEX('Nutrition Table'!$A$5:$AN$277,$B86+1,'Nutrition Table'!AA$4))</f>
        <v>0</v>
      </c>
      <c r="AC86" s="12">
        <f>($C86/INDEX('Nutrition Table'!$A$5:$AN$277,$B86+1,2))*(INDEX('Nutrition Table'!$A$5:$AN$277,$B86+1,'Nutrition Table'!AB$4))</f>
        <v>0</v>
      </c>
      <c r="AD86" s="12">
        <f>($C86/INDEX('Nutrition Table'!$A$5:$AN$277,$B86+1,2))*(INDEX('Nutrition Table'!$A$5:$AN$277,$B86+1,'Nutrition Table'!AC$4))</f>
        <v>0</v>
      </c>
      <c r="AE86" s="40">
        <f>($C86/INDEX('Nutrition Table'!$A$5:$AN$277,$B86+1,2))*(INDEX('Nutrition Table'!$A$5:$AN$277,$B86+1,'Nutrition Table'!AD$4))</f>
        <v>0</v>
      </c>
      <c r="AF86" s="12">
        <f>($C86/INDEX('Nutrition Table'!$A$5:$AN$277,$B86+1,2))*(INDEX('Nutrition Table'!$A$5:$AN$277,$B86+1,'Nutrition Table'!AE$4))</f>
        <v>0</v>
      </c>
      <c r="AG86" s="12">
        <f>($C86/INDEX('Nutrition Table'!$A$5:$AN$277,$B86+1,2))*(INDEX('Nutrition Table'!$A$5:$AN$277,$B86+1,'Nutrition Table'!AF$4))</f>
        <v>0</v>
      </c>
      <c r="AH86" s="40">
        <f>($C86/INDEX('Nutrition Table'!$A$5:$AN$277,$B86+1,2))*(INDEX('Nutrition Table'!$A$5:$AN$277,$B86+1,'Nutrition Table'!AG$4))</f>
        <v>0</v>
      </c>
      <c r="AI86" s="12">
        <f>($C86/INDEX('Nutrition Table'!$A$5:$AN$277,$B86+1,2))*(INDEX('Nutrition Table'!$A$5:$AN$277,$B86+1,'Nutrition Table'!AH$4))</f>
        <v>0</v>
      </c>
      <c r="AJ86" s="12">
        <f>($C86/INDEX('Nutrition Table'!$A$5:$AN$277,$B86+1,2))*(INDEX('Nutrition Table'!$A$5:$AN$277,$B86+1,'Nutrition Table'!AI$4))</f>
        <v>0</v>
      </c>
      <c r="AK86" s="40">
        <f>($C86/INDEX('Nutrition Table'!$A$5:$AN$277,$B86+1,2))*(INDEX('Nutrition Table'!$A$5:$AN$277,$B86+1,'Nutrition Table'!AJ$4))</f>
        <v>0</v>
      </c>
      <c r="AL86" s="12">
        <f>($C86/INDEX('Nutrition Table'!$A$5:$AN$277,$B86+1,2))*(INDEX('Nutrition Table'!$A$5:$AN$277,$B86+1,'Nutrition Table'!AK$4))</f>
        <v>0</v>
      </c>
      <c r="AM86" s="12" t="str">
        <f>INDEX('Nutrition Table'!$A$5:$AN$277,$B86+1,'Nutrition Table'!AL$4)</f>
        <v>-</v>
      </c>
      <c r="AN86" s="40" t="str">
        <f t="shared" si="18"/>
        <v>-</v>
      </c>
      <c r="AO86" s="131">
        <f>INDEX('Nutrition Table'!$A$5:$AN$277,$B86+1,'Nutrition Table'!AM$4)</f>
        <v>0</v>
      </c>
      <c r="AP86" s="12" t="str">
        <f>INDEX('Nutrition Table'!$A$5:$AN$277,$B86+1,'Nutrition Table'!AN$4)</f>
        <v xml:space="preserve"> --------------- </v>
      </c>
      <c r="AQ86" s="445">
        <f>($C86/INDEX('Nutrition Table'!$A$5:$AO$277,$B86+1,2))*(INDEX('Nutrition Table'!$A$5:$AO$277,$B86+1,'Nutrition Table'!AO$4))</f>
        <v>0</v>
      </c>
    </row>
    <row r="87" spans="1:43" ht="16.05" customHeight="1" x14ac:dyDescent="0.25">
      <c r="A87" s="301"/>
      <c r="B87" s="502">
        <v>1</v>
      </c>
      <c r="C87" s="485">
        <v>0</v>
      </c>
      <c r="D87" s="25" t="str">
        <f>INDEX('Nutrition Table'!$A$5:$AN$277,$B87+1,'Nutrition Table'!C$4)</f>
        <v>-</v>
      </c>
      <c r="E87" s="12">
        <f>($C87/INDEX('Nutrition Table'!$A$5:$AN$277,$B87+1,2))*(INDEX('Nutrition Table'!$A$5:$AN$277,$B87+1,'Nutrition Table'!D$4))</f>
        <v>0</v>
      </c>
      <c r="F87" s="12">
        <f>($C87/INDEX('Nutrition Table'!$A$5:$AN$277,$B87+1,2))*(INDEX('Nutrition Table'!$A$5:$AN$277,$B87+1,'Nutrition Table'!E$4))</f>
        <v>0</v>
      </c>
      <c r="G87" s="12">
        <f>($C87/INDEX('Nutrition Table'!$A$5:$AN$277,$B87+1,2))*(INDEX('Nutrition Table'!$A$5:$AN$277,$B87+1,'Nutrition Table'!F$4))</f>
        <v>0</v>
      </c>
      <c r="H87" s="16">
        <f>($C87/INDEX('Nutrition Table'!$A$5:$AN$277,$B87+1,2))*(INDEX('Nutrition Table'!$A$5:$AN$277,$B87+1,'Nutrition Table'!G$4))</f>
        <v>0</v>
      </c>
      <c r="I87" s="45">
        <f>($C87/INDEX('Nutrition Table'!$A$5:$AN$277,$B87+1,2))*(INDEX('Nutrition Table'!$A$5:$AN$277,$B87+1,'Nutrition Table'!H$4))</f>
        <v>0</v>
      </c>
      <c r="J87" s="12">
        <f>($C87/INDEX('Nutrition Table'!$A$5:$AN$277,$B87+1,2))*(INDEX('Nutrition Table'!$A$5:$AN$277,$B87+1,'Nutrition Table'!I$4))</f>
        <v>0</v>
      </c>
      <c r="K87" s="12">
        <f>($C87/INDEX('Nutrition Table'!$A$5:$AN$277,$B87+1,2))*(INDEX('Nutrition Table'!$A$5:$AN$277,$B87+1,'Nutrition Table'!J$4))</f>
        <v>0</v>
      </c>
      <c r="L87" s="12">
        <f>($C87/INDEX('Nutrition Table'!$A$5:$AN$277,$B87+1,2))*(INDEX('Nutrition Table'!$A$5:$AN$277,$B87+1,'Nutrition Table'!K$4))</f>
        <v>0</v>
      </c>
      <c r="M87" s="12">
        <f>($C87/INDEX('Nutrition Table'!$A$5:$AN$277,$B87+1,2))*(INDEX('Nutrition Table'!$A$5:$AN$277,$B87+1,'Nutrition Table'!L$4))</f>
        <v>0</v>
      </c>
      <c r="N87" s="12">
        <f>($C87/INDEX('Nutrition Table'!$A$5:$AN$277,$B87+1,2))*(INDEX('Nutrition Table'!$A$5:$AN$277,$B87+1,'Nutrition Table'!M$4))</f>
        <v>0</v>
      </c>
      <c r="O87" s="12">
        <f>($C87/INDEX('Nutrition Table'!$A$5:$AN$277,$B87+1,2))*(INDEX('Nutrition Table'!$A$5:$AN$277,$B87+1,'Nutrition Table'!N$4))</f>
        <v>0</v>
      </c>
      <c r="P87" s="12">
        <f>($C87/INDEX('Nutrition Table'!$A$5:$AN$277,$B87+1,2))*(INDEX('Nutrition Table'!$A$5:$AN$277,$B87+1,'Nutrition Table'!O$4))</f>
        <v>0</v>
      </c>
      <c r="Q87" s="12">
        <f>($C87/INDEX('Nutrition Table'!$A$5:$AN$277,$B87+1,2))*(INDEX('Nutrition Table'!$A$5:$AN$277,$B87+1,'Nutrition Table'!P$4))</f>
        <v>0</v>
      </c>
      <c r="R87" s="12">
        <f>($C87/INDEX('Nutrition Table'!$A$5:$AN$277,$B87+1,2))*(INDEX('Nutrition Table'!$A$5:$AN$277,$B87+1,'Nutrition Table'!Q$4))</f>
        <v>0</v>
      </c>
      <c r="S87" s="12">
        <f>($C87/INDEX('Nutrition Table'!$A$5:$AN$277,$B87+1,2))*(INDEX('Nutrition Table'!$A$5:$AN$277,$B87+1,'Nutrition Table'!R$4))</f>
        <v>0</v>
      </c>
      <c r="T87" s="12">
        <f>($C87/INDEX('Nutrition Table'!$A$5:$AN$277,$B87+1,2))*(INDEX('Nutrition Table'!$A$5:$AN$277,$B87+1,'Nutrition Table'!S$4))</f>
        <v>0</v>
      </c>
      <c r="U87" s="40">
        <f>($C87/INDEX('Nutrition Table'!$A$5:$AN$277,$B87+1,2))*(INDEX('Nutrition Table'!$A$5:$AN$277,$B87+1,'Nutrition Table'!T$4))</f>
        <v>0</v>
      </c>
      <c r="V87" s="12">
        <f>($C87/INDEX('Nutrition Table'!$A$5:$AN$277,$B87+1,2))*(INDEX('Nutrition Table'!$A$5:$AN$277,$B87+1,'Nutrition Table'!U$4))</f>
        <v>0</v>
      </c>
      <c r="W87" s="12">
        <f>($C87/INDEX('Nutrition Table'!$A$5:$AN$277,$B87+1,2))*(INDEX('Nutrition Table'!$A$5:$AN$277,$B87+1,'Nutrition Table'!V$4))</f>
        <v>0</v>
      </c>
      <c r="X87" s="12">
        <f>($C87/INDEX('Nutrition Table'!$A$5:$AN$277,$B87+1,2))*(INDEX('Nutrition Table'!$A$5:$AN$277,$B87+1,'Nutrition Table'!W$4))</f>
        <v>0</v>
      </c>
      <c r="Y87" s="12">
        <f>($C87/INDEX('Nutrition Table'!$A$5:$AN$277,$B87+1,2))*(INDEX('Nutrition Table'!$A$5:$AN$277,$B87+1,'Nutrition Table'!X$4))</f>
        <v>0</v>
      </c>
      <c r="Z87" s="12">
        <f>($C87/INDEX('Nutrition Table'!$A$5:$AN$277,$B87+1,2))*(INDEX('Nutrition Table'!$A$5:$AN$277,$B87+1,'Nutrition Table'!Y$4))</f>
        <v>0</v>
      </c>
      <c r="AA87" s="12">
        <f>($C87/INDEX('Nutrition Table'!$A$5:$AN$277,$B87+1,2))*(INDEX('Nutrition Table'!$A$5:$AN$277,$B87+1,'Nutrition Table'!Z$4))</f>
        <v>0</v>
      </c>
      <c r="AB87" s="12">
        <f>($C87/INDEX('Nutrition Table'!$A$5:$AN$277,$B87+1,2))*(INDEX('Nutrition Table'!$A$5:$AN$277,$B87+1,'Nutrition Table'!AA$4))</f>
        <v>0</v>
      </c>
      <c r="AC87" s="12">
        <f>($C87/INDEX('Nutrition Table'!$A$5:$AN$277,$B87+1,2))*(INDEX('Nutrition Table'!$A$5:$AN$277,$B87+1,'Nutrition Table'!AB$4))</f>
        <v>0</v>
      </c>
      <c r="AD87" s="12">
        <f>($C87/INDEX('Nutrition Table'!$A$5:$AN$277,$B87+1,2))*(INDEX('Nutrition Table'!$A$5:$AN$277,$B87+1,'Nutrition Table'!AC$4))</f>
        <v>0</v>
      </c>
      <c r="AE87" s="40">
        <f>($C87/INDEX('Nutrition Table'!$A$5:$AN$277,$B87+1,2))*(INDEX('Nutrition Table'!$A$5:$AN$277,$B87+1,'Nutrition Table'!AD$4))</f>
        <v>0</v>
      </c>
      <c r="AF87" s="12">
        <f>($C87/INDEX('Nutrition Table'!$A$5:$AN$277,$B87+1,2))*(INDEX('Nutrition Table'!$A$5:$AN$277,$B87+1,'Nutrition Table'!AE$4))</f>
        <v>0</v>
      </c>
      <c r="AG87" s="12">
        <f>($C87/INDEX('Nutrition Table'!$A$5:$AN$277,$B87+1,2))*(INDEX('Nutrition Table'!$A$5:$AN$277,$B87+1,'Nutrition Table'!AF$4))</f>
        <v>0</v>
      </c>
      <c r="AH87" s="40">
        <f>($C87/INDEX('Nutrition Table'!$A$5:$AN$277,$B87+1,2))*(INDEX('Nutrition Table'!$A$5:$AN$277,$B87+1,'Nutrition Table'!AG$4))</f>
        <v>0</v>
      </c>
      <c r="AI87" s="12">
        <f>($C87/INDEX('Nutrition Table'!$A$5:$AN$277,$B87+1,2))*(INDEX('Nutrition Table'!$A$5:$AN$277,$B87+1,'Nutrition Table'!AH$4))</f>
        <v>0</v>
      </c>
      <c r="AJ87" s="12">
        <f>($C87/INDEX('Nutrition Table'!$A$5:$AN$277,$B87+1,2))*(INDEX('Nutrition Table'!$A$5:$AN$277,$B87+1,'Nutrition Table'!AI$4))</f>
        <v>0</v>
      </c>
      <c r="AK87" s="40">
        <f>($C87/INDEX('Nutrition Table'!$A$5:$AN$277,$B87+1,2))*(INDEX('Nutrition Table'!$A$5:$AN$277,$B87+1,'Nutrition Table'!AJ$4))</f>
        <v>0</v>
      </c>
      <c r="AL87" s="12">
        <f>($C87/INDEX('Nutrition Table'!$A$5:$AN$277,$B87+1,2))*(INDEX('Nutrition Table'!$A$5:$AN$277,$B87+1,'Nutrition Table'!AK$4))</f>
        <v>0</v>
      </c>
      <c r="AM87" s="12" t="str">
        <f>INDEX('Nutrition Table'!$A$5:$AN$277,$B87+1,'Nutrition Table'!AL$4)</f>
        <v>-</v>
      </c>
      <c r="AN87" s="40" t="str">
        <f t="shared" si="18"/>
        <v>-</v>
      </c>
      <c r="AO87" s="131">
        <f>INDEX('Nutrition Table'!$A$5:$AN$277,$B87+1,'Nutrition Table'!AM$4)</f>
        <v>0</v>
      </c>
      <c r="AP87" s="12" t="str">
        <f>INDEX('Nutrition Table'!$A$5:$AN$277,$B87+1,'Nutrition Table'!AN$4)</f>
        <v xml:space="preserve"> --------------- </v>
      </c>
      <c r="AQ87" s="445">
        <f>($C87/INDEX('Nutrition Table'!$A$5:$AO$277,$B87+1,2))*(INDEX('Nutrition Table'!$A$5:$AO$277,$B87+1,'Nutrition Table'!AO$4))</f>
        <v>0</v>
      </c>
    </row>
    <row r="88" spans="1:43" ht="16.05" customHeight="1" x14ac:dyDescent="0.25">
      <c r="A88" s="301"/>
      <c r="B88" s="502">
        <v>1</v>
      </c>
      <c r="C88" s="485">
        <v>0</v>
      </c>
      <c r="D88" s="25" t="str">
        <f>INDEX('Nutrition Table'!$A$5:$AN$277,$B88+1,'Nutrition Table'!C$4)</f>
        <v>-</v>
      </c>
      <c r="E88" s="12">
        <f>($C88/INDEX('Nutrition Table'!$A$5:$AN$277,$B88+1,2))*(INDEX('Nutrition Table'!$A$5:$AN$277,$B88+1,'Nutrition Table'!D$4))</f>
        <v>0</v>
      </c>
      <c r="F88" s="12">
        <f>($C88/INDEX('Nutrition Table'!$A$5:$AN$277,$B88+1,2))*(INDEX('Nutrition Table'!$A$5:$AN$277,$B88+1,'Nutrition Table'!E$4))</f>
        <v>0</v>
      </c>
      <c r="G88" s="12">
        <f>($C88/INDEX('Nutrition Table'!$A$5:$AN$277,$B88+1,2))*(INDEX('Nutrition Table'!$A$5:$AN$277,$B88+1,'Nutrition Table'!F$4))</f>
        <v>0</v>
      </c>
      <c r="H88" s="16">
        <f>($C88/INDEX('Nutrition Table'!$A$5:$AN$277,$B88+1,2))*(INDEX('Nutrition Table'!$A$5:$AN$277,$B88+1,'Nutrition Table'!G$4))</f>
        <v>0</v>
      </c>
      <c r="I88" s="45">
        <f>($C88/INDEX('Nutrition Table'!$A$5:$AN$277,$B88+1,2))*(INDEX('Nutrition Table'!$A$5:$AN$277,$B88+1,'Nutrition Table'!H$4))</f>
        <v>0</v>
      </c>
      <c r="J88" s="12">
        <f>($C88/INDEX('Nutrition Table'!$A$5:$AN$277,$B88+1,2))*(INDEX('Nutrition Table'!$A$5:$AN$277,$B88+1,'Nutrition Table'!I$4))</f>
        <v>0</v>
      </c>
      <c r="K88" s="12">
        <f>($C88/INDEX('Nutrition Table'!$A$5:$AN$277,$B88+1,2))*(INDEX('Nutrition Table'!$A$5:$AN$277,$B88+1,'Nutrition Table'!J$4))</f>
        <v>0</v>
      </c>
      <c r="L88" s="12">
        <f>($C88/INDEX('Nutrition Table'!$A$5:$AN$277,$B88+1,2))*(INDEX('Nutrition Table'!$A$5:$AN$277,$B88+1,'Nutrition Table'!K$4))</f>
        <v>0</v>
      </c>
      <c r="M88" s="12">
        <f>($C88/INDEX('Nutrition Table'!$A$5:$AN$277,$B88+1,2))*(INDEX('Nutrition Table'!$A$5:$AN$277,$B88+1,'Nutrition Table'!L$4))</f>
        <v>0</v>
      </c>
      <c r="N88" s="12">
        <f>($C88/INDEX('Nutrition Table'!$A$5:$AN$277,$B88+1,2))*(INDEX('Nutrition Table'!$A$5:$AN$277,$B88+1,'Nutrition Table'!M$4))</f>
        <v>0</v>
      </c>
      <c r="O88" s="12">
        <f>($C88/INDEX('Nutrition Table'!$A$5:$AN$277,$B88+1,2))*(INDEX('Nutrition Table'!$A$5:$AN$277,$B88+1,'Nutrition Table'!N$4))</f>
        <v>0</v>
      </c>
      <c r="P88" s="12">
        <f>($C88/INDEX('Nutrition Table'!$A$5:$AN$277,$B88+1,2))*(INDEX('Nutrition Table'!$A$5:$AN$277,$B88+1,'Nutrition Table'!O$4))</f>
        <v>0</v>
      </c>
      <c r="Q88" s="12">
        <f>($C88/INDEX('Nutrition Table'!$A$5:$AN$277,$B88+1,2))*(INDEX('Nutrition Table'!$A$5:$AN$277,$B88+1,'Nutrition Table'!P$4))</f>
        <v>0</v>
      </c>
      <c r="R88" s="12">
        <f>($C88/INDEX('Nutrition Table'!$A$5:$AN$277,$B88+1,2))*(INDEX('Nutrition Table'!$A$5:$AN$277,$B88+1,'Nutrition Table'!Q$4))</f>
        <v>0</v>
      </c>
      <c r="S88" s="12">
        <f>($C88/INDEX('Nutrition Table'!$A$5:$AN$277,$B88+1,2))*(INDEX('Nutrition Table'!$A$5:$AN$277,$B88+1,'Nutrition Table'!R$4))</f>
        <v>0</v>
      </c>
      <c r="T88" s="12">
        <f>($C88/INDEX('Nutrition Table'!$A$5:$AN$277,$B88+1,2))*(INDEX('Nutrition Table'!$A$5:$AN$277,$B88+1,'Nutrition Table'!S$4))</f>
        <v>0</v>
      </c>
      <c r="U88" s="40">
        <f>($C88/INDEX('Nutrition Table'!$A$5:$AN$277,$B88+1,2))*(INDEX('Nutrition Table'!$A$5:$AN$277,$B88+1,'Nutrition Table'!T$4))</f>
        <v>0</v>
      </c>
      <c r="V88" s="12">
        <f>($C88/INDEX('Nutrition Table'!$A$5:$AN$277,$B88+1,2))*(INDEX('Nutrition Table'!$A$5:$AN$277,$B88+1,'Nutrition Table'!U$4))</f>
        <v>0</v>
      </c>
      <c r="W88" s="12">
        <f>($C88/INDEX('Nutrition Table'!$A$5:$AN$277,$B88+1,2))*(INDEX('Nutrition Table'!$A$5:$AN$277,$B88+1,'Nutrition Table'!V$4))</f>
        <v>0</v>
      </c>
      <c r="X88" s="12">
        <f>($C88/INDEX('Nutrition Table'!$A$5:$AN$277,$B88+1,2))*(INDEX('Nutrition Table'!$A$5:$AN$277,$B88+1,'Nutrition Table'!W$4))</f>
        <v>0</v>
      </c>
      <c r="Y88" s="12">
        <f>($C88/INDEX('Nutrition Table'!$A$5:$AN$277,$B88+1,2))*(INDEX('Nutrition Table'!$A$5:$AN$277,$B88+1,'Nutrition Table'!X$4))</f>
        <v>0</v>
      </c>
      <c r="Z88" s="12">
        <f>($C88/INDEX('Nutrition Table'!$A$5:$AN$277,$B88+1,2))*(INDEX('Nutrition Table'!$A$5:$AN$277,$B88+1,'Nutrition Table'!Y$4))</f>
        <v>0</v>
      </c>
      <c r="AA88" s="12">
        <f>($C88/INDEX('Nutrition Table'!$A$5:$AN$277,$B88+1,2))*(INDEX('Nutrition Table'!$A$5:$AN$277,$B88+1,'Nutrition Table'!Z$4))</f>
        <v>0</v>
      </c>
      <c r="AB88" s="12">
        <f>($C88/INDEX('Nutrition Table'!$A$5:$AN$277,$B88+1,2))*(INDEX('Nutrition Table'!$A$5:$AN$277,$B88+1,'Nutrition Table'!AA$4))</f>
        <v>0</v>
      </c>
      <c r="AC88" s="12">
        <f>($C88/INDEX('Nutrition Table'!$A$5:$AN$277,$B88+1,2))*(INDEX('Nutrition Table'!$A$5:$AN$277,$B88+1,'Nutrition Table'!AB$4))</f>
        <v>0</v>
      </c>
      <c r="AD88" s="12">
        <f>($C88/INDEX('Nutrition Table'!$A$5:$AN$277,$B88+1,2))*(INDEX('Nutrition Table'!$A$5:$AN$277,$B88+1,'Nutrition Table'!AC$4))</f>
        <v>0</v>
      </c>
      <c r="AE88" s="40">
        <f>($C88/INDEX('Nutrition Table'!$A$5:$AN$277,$B88+1,2))*(INDEX('Nutrition Table'!$A$5:$AN$277,$B88+1,'Nutrition Table'!AD$4))</f>
        <v>0</v>
      </c>
      <c r="AF88" s="12">
        <f>($C88/INDEX('Nutrition Table'!$A$5:$AN$277,$B88+1,2))*(INDEX('Nutrition Table'!$A$5:$AN$277,$B88+1,'Nutrition Table'!AE$4))</f>
        <v>0</v>
      </c>
      <c r="AG88" s="12">
        <f>($C88/INDEX('Nutrition Table'!$A$5:$AN$277,$B88+1,2))*(INDEX('Nutrition Table'!$A$5:$AN$277,$B88+1,'Nutrition Table'!AF$4))</f>
        <v>0</v>
      </c>
      <c r="AH88" s="40">
        <f>($C88/INDEX('Nutrition Table'!$A$5:$AN$277,$B88+1,2))*(INDEX('Nutrition Table'!$A$5:$AN$277,$B88+1,'Nutrition Table'!AG$4))</f>
        <v>0</v>
      </c>
      <c r="AI88" s="12">
        <f>($C88/INDEX('Nutrition Table'!$A$5:$AN$277,$B88+1,2))*(INDEX('Nutrition Table'!$A$5:$AN$277,$B88+1,'Nutrition Table'!AH$4))</f>
        <v>0</v>
      </c>
      <c r="AJ88" s="12">
        <f>($C88/INDEX('Nutrition Table'!$A$5:$AN$277,$B88+1,2))*(INDEX('Nutrition Table'!$A$5:$AN$277,$B88+1,'Nutrition Table'!AI$4))</f>
        <v>0</v>
      </c>
      <c r="AK88" s="40">
        <f>($C88/INDEX('Nutrition Table'!$A$5:$AN$277,$B88+1,2))*(INDEX('Nutrition Table'!$A$5:$AN$277,$B88+1,'Nutrition Table'!AJ$4))</f>
        <v>0</v>
      </c>
      <c r="AL88" s="12">
        <f>($C88/INDEX('Nutrition Table'!$A$5:$AN$277,$B88+1,2))*(INDEX('Nutrition Table'!$A$5:$AN$277,$B88+1,'Nutrition Table'!AK$4))</f>
        <v>0</v>
      </c>
      <c r="AM88" s="12" t="str">
        <f>INDEX('Nutrition Table'!$A$5:$AN$277,$B88+1,'Nutrition Table'!AL$4)</f>
        <v>-</v>
      </c>
      <c r="AN88" s="40" t="str">
        <f>IF(AM88="-","-",AM88*G88/100)</f>
        <v>-</v>
      </c>
      <c r="AO88" s="131">
        <f>INDEX('Nutrition Table'!$A$5:$AN$277,$B88+1,'Nutrition Table'!AM$4)</f>
        <v>0</v>
      </c>
      <c r="AP88" s="12" t="str">
        <f>INDEX('Nutrition Table'!$A$5:$AN$277,$B88+1,'Nutrition Table'!AN$4)</f>
        <v xml:space="preserve"> --------------- </v>
      </c>
      <c r="AQ88" s="445">
        <f>($C88/INDEX('Nutrition Table'!$A$5:$AO$277,$B88+1,2))*(INDEX('Nutrition Table'!$A$5:$AO$277,$B88+1,'Nutrition Table'!AO$4))</f>
        <v>0</v>
      </c>
    </row>
    <row r="89" spans="1:43" ht="16.05" customHeight="1" x14ac:dyDescent="0.25">
      <c r="A89" s="301"/>
      <c r="B89" s="502">
        <v>1</v>
      </c>
      <c r="C89" s="485">
        <v>0</v>
      </c>
      <c r="D89" s="25" t="str">
        <f>INDEX('Nutrition Table'!$A$5:$AN$277,$B89+1,'Nutrition Table'!C$4)</f>
        <v>-</v>
      </c>
      <c r="E89" s="12">
        <f>($C89/INDEX('Nutrition Table'!$A$5:$AN$277,$B89+1,2))*(INDEX('Nutrition Table'!$A$5:$AN$277,$B89+1,'Nutrition Table'!D$4))</f>
        <v>0</v>
      </c>
      <c r="F89" s="12">
        <f>($C89/INDEX('Nutrition Table'!$A$5:$AN$277,$B89+1,2))*(INDEX('Nutrition Table'!$A$5:$AN$277,$B89+1,'Nutrition Table'!E$4))</f>
        <v>0</v>
      </c>
      <c r="G89" s="12">
        <f>($C89/INDEX('Nutrition Table'!$A$5:$AN$277,$B89+1,2))*(INDEX('Nutrition Table'!$A$5:$AN$277,$B89+1,'Nutrition Table'!F$4))</f>
        <v>0</v>
      </c>
      <c r="H89" s="16">
        <f>($C89/INDEX('Nutrition Table'!$A$5:$AN$277,$B89+1,2))*(INDEX('Nutrition Table'!$A$5:$AN$277,$B89+1,'Nutrition Table'!G$4))</f>
        <v>0</v>
      </c>
      <c r="I89" s="45">
        <f>($C89/INDEX('Nutrition Table'!$A$5:$AN$277,$B89+1,2))*(INDEX('Nutrition Table'!$A$5:$AN$277,$B89+1,'Nutrition Table'!H$4))</f>
        <v>0</v>
      </c>
      <c r="J89" s="12">
        <f>($C89/INDEX('Nutrition Table'!$A$5:$AN$277,$B89+1,2))*(INDEX('Nutrition Table'!$A$5:$AN$277,$B89+1,'Nutrition Table'!I$4))</f>
        <v>0</v>
      </c>
      <c r="K89" s="12">
        <f>($C89/INDEX('Nutrition Table'!$A$5:$AN$277,$B89+1,2))*(INDEX('Nutrition Table'!$A$5:$AN$277,$B89+1,'Nutrition Table'!J$4))</f>
        <v>0</v>
      </c>
      <c r="L89" s="12">
        <f>($C89/INDEX('Nutrition Table'!$A$5:$AN$277,$B89+1,2))*(INDEX('Nutrition Table'!$A$5:$AN$277,$B89+1,'Nutrition Table'!K$4))</f>
        <v>0</v>
      </c>
      <c r="M89" s="12">
        <f>($C89/INDEX('Nutrition Table'!$A$5:$AN$277,$B89+1,2))*(INDEX('Nutrition Table'!$A$5:$AN$277,$B89+1,'Nutrition Table'!L$4))</f>
        <v>0</v>
      </c>
      <c r="N89" s="12">
        <f>($C89/INDEX('Nutrition Table'!$A$5:$AN$277,$B89+1,2))*(INDEX('Nutrition Table'!$A$5:$AN$277,$B89+1,'Nutrition Table'!M$4))</f>
        <v>0</v>
      </c>
      <c r="O89" s="12">
        <f>($C89/INDEX('Nutrition Table'!$A$5:$AN$277,$B89+1,2))*(INDEX('Nutrition Table'!$A$5:$AN$277,$B89+1,'Nutrition Table'!N$4))</f>
        <v>0</v>
      </c>
      <c r="P89" s="12">
        <f>($C89/INDEX('Nutrition Table'!$A$5:$AN$277,$B89+1,2))*(INDEX('Nutrition Table'!$A$5:$AN$277,$B89+1,'Nutrition Table'!O$4))</f>
        <v>0</v>
      </c>
      <c r="Q89" s="12">
        <f>($C89/INDEX('Nutrition Table'!$A$5:$AN$277,$B89+1,2))*(INDEX('Nutrition Table'!$A$5:$AN$277,$B89+1,'Nutrition Table'!P$4))</f>
        <v>0</v>
      </c>
      <c r="R89" s="12">
        <f>($C89/INDEX('Nutrition Table'!$A$5:$AN$277,$B89+1,2))*(INDEX('Nutrition Table'!$A$5:$AN$277,$B89+1,'Nutrition Table'!Q$4))</f>
        <v>0</v>
      </c>
      <c r="S89" s="12">
        <f>($C89/INDEX('Nutrition Table'!$A$5:$AN$277,$B89+1,2))*(INDEX('Nutrition Table'!$A$5:$AN$277,$B89+1,'Nutrition Table'!R$4))</f>
        <v>0</v>
      </c>
      <c r="T89" s="12">
        <f>($C89/INDEX('Nutrition Table'!$A$5:$AN$277,$B89+1,2))*(INDEX('Nutrition Table'!$A$5:$AN$277,$B89+1,'Nutrition Table'!S$4))</f>
        <v>0</v>
      </c>
      <c r="U89" s="40">
        <f>($C89/INDEX('Nutrition Table'!$A$5:$AN$277,$B89+1,2))*(INDEX('Nutrition Table'!$A$5:$AN$277,$B89+1,'Nutrition Table'!T$4))</f>
        <v>0</v>
      </c>
      <c r="V89" s="12">
        <f>($C89/INDEX('Nutrition Table'!$A$5:$AN$277,$B89+1,2))*(INDEX('Nutrition Table'!$A$5:$AN$277,$B89+1,'Nutrition Table'!U$4))</f>
        <v>0</v>
      </c>
      <c r="W89" s="12">
        <f>($C89/INDEX('Nutrition Table'!$A$5:$AN$277,$B89+1,2))*(INDEX('Nutrition Table'!$A$5:$AN$277,$B89+1,'Nutrition Table'!V$4))</f>
        <v>0</v>
      </c>
      <c r="X89" s="12">
        <f>($C89/INDEX('Nutrition Table'!$A$5:$AN$277,$B89+1,2))*(INDEX('Nutrition Table'!$A$5:$AN$277,$B89+1,'Nutrition Table'!W$4))</f>
        <v>0</v>
      </c>
      <c r="Y89" s="12">
        <f>($C89/INDEX('Nutrition Table'!$A$5:$AN$277,$B89+1,2))*(INDEX('Nutrition Table'!$A$5:$AN$277,$B89+1,'Nutrition Table'!X$4))</f>
        <v>0</v>
      </c>
      <c r="Z89" s="12">
        <f>($C89/INDEX('Nutrition Table'!$A$5:$AN$277,$B89+1,2))*(INDEX('Nutrition Table'!$A$5:$AN$277,$B89+1,'Nutrition Table'!Y$4))</f>
        <v>0</v>
      </c>
      <c r="AA89" s="12">
        <f>($C89/INDEX('Nutrition Table'!$A$5:$AN$277,$B89+1,2))*(INDEX('Nutrition Table'!$A$5:$AN$277,$B89+1,'Nutrition Table'!Z$4))</f>
        <v>0</v>
      </c>
      <c r="AB89" s="12">
        <f>($C89/INDEX('Nutrition Table'!$A$5:$AN$277,$B89+1,2))*(INDEX('Nutrition Table'!$A$5:$AN$277,$B89+1,'Nutrition Table'!AA$4))</f>
        <v>0</v>
      </c>
      <c r="AC89" s="12">
        <f>($C89/INDEX('Nutrition Table'!$A$5:$AN$277,$B89+1,2))*(INDEX('Nutrition Table'!$A$5:$AN$277,$B89+1,'Nutrition Table'!AB$4))</f>
        <v>0</v>
      </c>
      <c r="AD89" s="12">
        <f>($C89/INDEX('Nutrition Table'!$A$5:$AN$277,$B89+1,2))*(INDEX('Nutrition Table'!$A$5:$AN$277,$B89+1,'Nutrition Table'!AC$4))</f>
        <v>0</v>
      </c>
      <c r="AE89" s="40">
        <f>($C89/INDEX('Nutrition Table'!$A$5:$AN$277,$B89+1,2))*(INDEX('Nutrition Table'!$A$5:$AN$277,$B89+1,'Nutrition Table'!AD$4))</f>
        <v>0</v>
      </c>
      <c r="AF89" s="12">
        <f>($C89/INDEX('Nutrition Table'!$A$5:$AN$277,$B89+1,2))*(INDEX('Nutrition Table'!$A$5:$AN$277,$B89+1,'Nutrition Table'!AE$4))</f>
        <v>0</v>
      </c>
      <c r="AG89" s="12">
        <f>($C89/INDEX('Nutrition Table'!$A$5:$AN$277,$B89+1,2))*(INDEX('Nutrition Table'!$A$5:$AN$277,$B89+1,'Nutrition Table'!AF$4))</f>
        <v>0</v>
      </c>
      <c r="AH89" s="40">
        <f>($C89/INDEX('Nutrition Table'!$A$5:$AN$277,$B89+1,2))*(INDEX('Nutrition Table'!$A$5:$AN$277,$B89+1,'Nutrition Table'!AG$4))</f>
        <v>0</v>
      </c>
      <c r="AI89" s="12">
        <f>($C89/INDEX('Nutrition Table'!$A$5:$AN$277,$B89+1,2))*(INDEX('Nutrition Table'!$A$5:$AN$277,$B89+1,'Nutrition Table'!AH$4))</f>
        <v>0</v>
      </c>
      <c r="AJ89" s="12">
        <f>($C89/INDEX('Nutrition Table'!$A$5:$AN$277,$B89+1,2))*(INDEX('Nutrition Table'!$A$5:$AN$277,$B89+1,'Nutrition Table'!AI$4))</f>
        <v>0</v>
      </c>
      <c r="AK89" s="40">
        <f>($C89/INDEX('Nutrition Table'!$A$5:$AN$277,$B89+1,2))*(INDEX('Nutrition Table'!$A$5:$AN$277,$B89+1,'Nutrition Table'!AJ$4))</f>
        <v>0</v>
      </c>
      <c r="AL89" s="12">
        <f>($C89/INDEX('Nutrition Table'!$A$5:$AN$277,$B89+1,2))*(INDEX('Nutrition Table'!$A$5:$AN$277,$B89+1,'Nutrition Table'!AK$4))</f>
        <v>0</v>
      </c>
      <c r="AM89" s="12" t="str">
        <f>INDEX('Nutrition Table'!$A$5:$AN$277,$B89+1,'Nutrition Table'!AL$4)</f>
        <v>-</v>
      </c>
      <c r="AN89" s="40" t="str">
        <f>IF(AM89="-","-",AM89*G89/100)</f>
        <v>-</v>
      </c>
      <c r="AO89" s="131">
        <f>INDEX('Nutrition Table'!$A$5:$AN$277,$B89+1,'Nutrition Table'!AM$4)</f>
        <v>0</v>
      </c>
      <c r="AP89" s="12" t="str">
        <f>INDEX('Nutrition Table'!$A$5:$AN$277,$B89+1,'Nutrition Table'!AN$4)</f>
        <v xml:space="preserve"> --------------- </v>
      </c>
      <c r="AQ89" s="445">
        <f>($C89/INDEX('Nutrition Table'!$A$5:$AO$277,$B89+1,2))*(INDEX('Nutrition Table'!$A$5:$AO$277,$B89+1,'Nutrition Table'!AO$4))</f>
        <v>0</v>
      </c>
    </row>
    <row r="90" spans="1:43" ht="16.05" customHeight="1" x14ac:dyDescent="0.25">
      <c r="A90" s="301"/>
      <c r="B90" s="35" t="s">
        <v>208</v>
      </c>
      <c r="C90" s="489">
        <f>SUM(C80:C89)</f>
        <v>780</v>
      </c>
      <c r="D90" s="490" t="s">
        <v>200</v>
      </c>
      <c r="E90" s="13">
        <f>SUM(E80:E89)</f>
        <v>409.6</v>
      </c>
      <c r="F90" s="13">
        <f t="shared" ref="F90:AL90" si="19">SUM(F80:F89)</f>
        <v>42.55</v>
      </c>
      <c r="G90" s="13">
        <f t="shared" si="19"/>
        <v>54.125</v>
      </c>
      <c r="H90" s="17">
        <f t="shared" si="19"/>
        <v>2.875</v>
      </c>
      <c r="I90" s="92">
        <f t="shared" si="19"/>
        <v>512.5</v>
      </c>
      <c r="J90" s="93">
        <f t="shared" si="19"/>
        <v>322.5</v>
      </c>
      <c r="K90" s="93">
        <f t="shared" si="19"/>
        <v>962.5</v>
      </c>
      <c r="L90" s="93">
        <f t="shared" si="19"/>
        <v>972.5</v>
      </c>
      <c r="M90" s="93">
        <f t="shared" si="19"/>
        <v>2235</v>
      </c>
      <c r="N90" s="93">
        <f t="shared" si="19"/>
        <v>262.5</v>
      </c>
      <c r="O90" s="93">
        <f t="shared" si="19"/>
        <v>85</v>
      </c>
      <c r="P90" s="93">
        <f t="shared" si="19"/>
        <v>2.5</v>
      </c>
      <c r="Q90" s="93">
        <f t="shared" si="19"/>
        <v>75250</v>
      </c>
      <c r="R90" s="93">
        <f t="shared" si="19"/>
        <v>0</v>
      </c>
      <c r="S90" s="93">
        <f t="shared" si="19"/>
        <v>550</v>
      </c>
      <c r="T90" s="93">
        <f t="shared" si="19"/>
        <v>0.25</v>
      </c>
      <c r="U90" s="106">
        <f t="shared" si="19"/>
        <v>93500</v>
      </c>
      <c r="V90" s="93">
        <f t="shared" si="19"/>
        <v>770000</v>
      </c>
      <c r="W90" s="93">
        <f t="shared" si="19"/>
        <v>120</v>
      </c>
      <c r="X90" s="93">
        <f t="shared" si="19"/>
        <v>400</v>
      </c>
      <c r="Y90" s="93">
        <f t="shared" si="19"/>
        <v>80000</v>
      </c>
      <c r="Z90" s="93">
        <f t="shared" si="19"/>
        <v>67.5</v>
      </c>
      <c r="AA90" s="93">
        <f t="shared" si="19"/>
        <v>547500</v>
      </c>
      <c r="AB90" s="93">
        <f t="shared" si="19"/>
        <v>1240000</v>
      </c>
      <c r="AC90" s="93">
        <f t="shared" si="19"/>
        <v>15.75</v>
      </c>
      <c r="AD90" s="93">
        <f t="shared" si="19"/>
        <v>220000</v>
      </c>
      <c r="AE90" s="106">
        <f t="shared" si="19"/>
        <v>2200</v>
      </c>
      <c r="AF90" s="93">
        <f t="shared" si="19"/>
        <v>673.5</v>
      </c>
      <c r="AG90" s="93">
        <f t="shared" si="19"/>
        <v>0.75</v>
      </c>
      <c r="AH90" s="106">
        <f t="shared" si="19"/>
        <v>10</v>
      </c>
      <c r="AI90" s="93">
        <f t="shared" si="19"/>
        <v>1.2922499999999999</v>
      </c>
      <c r="AJ90" s="93">
        <f t="shared" si="19"/>
        <v>0.87257499999999999</v>
      </c>
      <c r="AK90" s="106">
        <f t="shared" si="19"/>
        <v>0.19922499999999999</v>
      </c>
      <c r="AL90" s="93">
        <f t="shared" si="19"/>
        <v>49.149999999999991</v>
      </c>
      <c r="AM90" s="93">
        <f>100*AN90/(IF(AM80="-",0,G80)+IF(AM81="-",0,G81)+IF(AM82="-",0,G82)+IF(AM83="-",0,G83)+IF(AM84="-",0,G84)+IF(AM85="-",0,G85)+IF(AM86="-",0,G86)+IF(AM87="-",0,G87)+IF(AM88="-",0,G88)+IF(AM89="-",0,G89)+0.0001)</f>
        <v>41.897382175737313</v>
      </c>
      <c r="AN90" s="106">
        <f>SUM(AN80:AN89)</f>
        <v>22.677</v>
      </c>
      <c r="AO90" s="136"/>
      <c r="AP90" s="93"/>
      <c r="AQ90" s="446">
        <f>SUM(AQ80:AQ89)</f>
        <v>0</v>
      </c>
    </row>
    <row r="91" spans="1:43" ht="16.05" customHeight="1" x14ac:dyDescent="0.25">
      <c r="A91" s="301"/>
      <c r="B91" s="35" t="s">
        <v>209</v>
      </c>
      <c r="C91" s="491">
        <f>E90*100/C90</f>
        <v>52.512820512820511</v>
      </c>
      <c r="D91" s="490" t="s">
        <v>895</v>
      </c>
      <c r="E91" s="2"/>
      <c r="F91" s="3">
        <f>IF((F90+G90+H90)&gt;0,F90*4/(F90*4+G90*4+H90*9),0)</f>
        <v>0.41253105495970427</v>
      </c>
      <c r="G91" s="3">
        <f>IF((F90+G90+H90)&gt;0,G90*4/(F90*4+G90*4+H90*9),0)</f>
        <v>0.52475307519844883</v>
      </c>
      <c r="H91" s="5">
        <f>IF((F90+G90+H90)&gt;0,H90*9/(F90*4+G90*4+H90*9),0)</f>
        <v>6.2715869841846933E-2</v>
      </c>
      <c r="I91" s="95"/>
      <c r="J91" s="82"/>
      <c r="K91" s="82"/>
      <c r="L91" s="82"/>
      <c r="M91" s="82"/>
      <c r="N91" s="82"/>
      <c r="O91" s="82"/>
      <c r="P91" s="82"/>
      <c r="Q91" s="82"/>
      <c r="R91" s="82"/>
      <c r="S91" s="82"/>
      <c r="T91" s="82"/>
      <c r="U91" s="94"/>
      <c r="V91" s="82"/>
      <c r="W91" s="82"/>
      <c r="X91" s="82"/>
      <c r="Y91" s="82"/>
      <c r="Z91" s="82"/>
      <c r="AA91" s="82"/>
      <c r="AB91" s="82"/>
      <c r="AC91" s="82"/>
      <c r="AD91" s="82"/>
      <c r="AE91" s="94"/>
      <c r="AF91" s="82"/>
      <c r="AG91" s="82"/>
      <c r="AH91" s="94"/>
      <c r="AI91" s="303">
        <f>IF((AI90+AJ90+AK90)&gt;0,AI90/(AI90+AJ90+AK90),0)</f>
        <v>0.54662549438463659</v>
      </c>
      <c r="AJ91" s="303">
        <f>IF((AI90+AJ90+AK90)&gt;0,AJ90/(AI90+AJ90+AK90),0)</f>
        <v>0.36910175334701045</v>
      </c>
      <c r="AK91" s="129">
        <f>IF((AI90+AJ90+AK90)&gt;0,AK90/(AI90+AJ90+AK90),0)</f>
        <v>8.4272752268353041E-2</v>
      </c>
      <c r="AL91" s="303">
        <f>IF(G90&gt;0,AL90/G90,0)</f>
        <v>0.90808314087759801</v>
      </c>
      <c r="AM91" s="82"/>
      <c r="AN91" s="94"/>
      <c r="AO91" s="132"/>
      <c r="AP91" s="82"/>
      <c r="AQ91" s="447"/>
    </row>
    <row r="92" spans="1:43" ht="16.05" customHeight="1" x14ac:dyDescent="0.25">
      <c r="A92" s="300"/>
      <c r="B92" s="503" t="s">
        <v>429</v>
      </c>
      <c r="C92" s="4"/>
      <c r="D92" s="41"/>
      <c r="E92" s="48">
        <f>IF($C$9=0,0,E90/$C$9)</f>
        <v>0.10892892759789909</v>
      </c>
      <c r="F92" s="49">
        <f>IF($E$10=0,0,F90/$E$10)</f>
        <v>0.15087649314097021</v>
      </c>
      <c r="G92" s="49">
        <f>IF($E$11=0,0,G90/$E$11)</f>
        <v>0.11515191809055249</v>
      </c>
      <c r="H92" s="50">
        <f>IF($E$12=0,0,H90/$E$12)</f>
        <v>3.4405957050728006E-2</v>
      </c>
      <c r="I92" s="126">
        <f>IF(I$119=0,0,I90/I$119)</f>
        <v>0.11357844114974625</v>
      </c>
      <c r="J92" s="127">
        <f>IF(J$119=0,0,J90/J$119)</f>
        <v>0.17867827936972275</v>
      </c>
      <c r="K92" s="127">
        <f t="shared" ref="K92:AH92" si="20">IF(K$119=0,0,K90/K$119)</f>
        <v>0.49224427590227737</v>
      </c>
      <c r="L92" s="127">
        <f t="shared" si="20"/>
        <v>4.0410378299315208E-2</v>
      </c>
      <c r="M92" s="127">
        <f t="shared" si="20"/>
        <v>0.29718768698889703</v>
      </c>
      <c r="N92" s="127">
        <f t="shared" si="20"/>
        <v>0.13424843888243929</v>
      </c>
      <c r="O92" s="127">
        <f t="shared" si="20"/>
        <v>0.14128049996675754</v>
      </c>
      <c r="P92" s="127">
        <f t="shared" si="20"/>
        <v>0.69255147042528198</v>
      </c>
      <c r="Q92" s="127">
        <f t="shared" si="20"/>
        <v>0.55588798026135966</v>
      </c>
      <c r="R92" s="127">
        <f t="shared" si="20"/>
        <v>0</v>
      </c>
      <c r="S92" s="127">
        <f t="shared" si="20"/>
        <v>2.4377811758969928E-2</v>
      </c>
      <c r="T92" s="127">
        <f t="shared" si="20"/>
        <v>1.3851029408505642E-3</v>
      </c>
      <c r="U92" s="128">
        <f t="shared" si="20"/>
        <v>0.11302439997340602</v>
      </c>
      <c r="V92" s="127">
        <f t="shared" si="20"/>
        <v>0.51193404693836841</v>
      </c>
      <c r="W92" s="127">
        <f t="shared" si="20"/>
        <v>8.8646588214436092E-2</v>
      </c>
      <c r="X92" s="127">
        <f t="shared" si="20"/>
        <v>3.324247058041354E-2</v>
      </c>
      <c r="Y92" s="127">
        <f t="shared" si="20"/>
        <v>0.12663798316348013</v>
      </c>
      <c r="Z92" s="127">
        <f t="shared" si="20"/>
        <v>1.9511884905894904E-2</v>
      </c>
      <c r="AA92" s="127">
        <f t="shared" si="20"/>
        <v>0.52000721836504027</v>
      </c>
      <c r="AB92" s="127">
        <f t="shared" si="20"/>
        <v>0.17540707880728845</v>
      </c>
      <c r="AC92" s="127">
        <f t="shared" si="20"/>
        <v>0.19038869514236845</v>
      </c>
      <c r="AD92" s="127">
        <f t="shared" si="20"/>
        <v>9.7511247035879711E-2</v>
      </c>
      <c r="AE92" s="128">
        <f t="shared" si="20"/>
        <v>0.13296988232165416</v>
      </c>
      <c r="AF92" s="127">
        <f t="shared" si="20"/>
        <v>0.12102056181572171</v>
      </c>
      <c r="AG92" s="127">
        <f t="shared" si="20"/>
        <v>1.3122027860689554E-2</v>
      </c>
      <c r="AH92" s="128">
        <f t="shared" si="20"/>
        <v>3.324247058041354E-2</v>
      </c>
      <c r="AI92" s="127"/>
      <c r="AJ92" s="127"/>
      <c r="AK92" s="128"/>
      <c r="AL92" s="127"/>
      <c r="AM92" s="127"/>
      <c r="AN92" s="128"/>
      <c r="AO92" s="137"/>
      <c r="AP92" s="127"/>
      <c r="AQ92" s="448"/>
    </row>
    <row r="93" spans="1:43" ht="16.05" customHeight="1" x14ac:dyDescent="0.25">
      <c r="A93" s="302" t="s">
        <v>943</v>
      </c>
      <c r="B93" s="501">
        <v>155</v>
      </c>
      <c r="C93" s="484">
        <v>100</v>
      </c>
      <c r="D93" s="38" t="str">
        <f>INDEX('Nutrition Table'!$A$5:$AN$277,$B93+1,'Nutrition Table'!C$4)</f>
        <v>gr</v>
      </c>
      <c r="E93" s="39">
        <f>($C93/INDEX('Nutrition Table'!$A$5:$AN$277,$B93+1,2))*(INDEX('Nutrition Table'!$A$5:$AN$277,$B93+1,'Nutrition Table'!D$4))</f>
        <v>340</v>
      </c>
      <c r="F93" s="12">
        <f>($C93/INDEX('Nutrition Table'!$A$5:$AN$277,$B93+1,2))*(INDEX('Nutrition Table'!$A$5:$AN$277,$B93+1,'Nutrition Table'!E$4))</f>
        <v>9.6999999999999993</v>
      </c>
      <c r="G93" s="12">
        <f>($C93/INDEX('Nutrition Table'!$A$5:$AN$277,$B93+1,2))*(INDEX('Nutrition Table'!$A$5:$AN$277,$B93+1,'Nutrition Table'!F$4))</f>
        <v>77.8</v>
      </c>
      <c r="H93" s="16">
        <f>($C93/INDEX('Nutrition Table'!$A$5:$AN$277,$B93+1,2))*(INDEX('Nutrition Table'!$A$5:$AN$277,$B93+1,'Nutrition Table'!G$4))</f>
        <v>4.9000000000000004</v>
      </c>
      <c r="I93" s="45">
        <f>($C93/INDEX('Nutrition Table'!$A$5:$AN$277,$B93+1,2))*(INDEX('Nutrition Table'!$A$5:$AN$277,$B93+1,'Nutrition Table'!H$4))</f>
        <v>546</v>
      </c>
      <c r="J93" s="12">
        <f>($C93/INDEX('Nutrition Table'!$A$5:$AN$277,$B93+1,2))*(INDEX('Nutrition Table'!$A$5:$AN$277,$B93+1,'Nutrition Table'!I$4))</f>
        <v>910</v>
      </c>
      <c r="K93" s="12">
        <f>($C93/INDEX('Nutrition Table'!$A$5:$AN$277,$B93+1,2))*(INDEX('Nutrition Table'!$A$5:$AN$277,$B93+1,'Nutrition Table'!J$4))</f>
        <v>1030</v>
      </c>
      <c r="L93" s="12">
        <f>($C93/INDEX('Nutrition Table'!$A$5:$AN$277,$B93+1,2))*(INDEX('Nutrition Table'!$A$5:$AN$277,$B93+1,'Nutrition Table'!K$4))</f>
        <v>12150</v>
      </c>
      <c r="M93" s="12">
        <f>($C93/INDEX('Nutrition Table'!$A$5:$AN$277,$B93+1,2))*(INDEX('Nutrition Table'!$A$5:$AN$277,$B93+1,'Nutrition Table'!L$4))</f>
        <v>4600</v>
      </c>
      <c r="N93" s="12">
        <f>($C93/INDEX('Nutrition Table'!$A$5:$AN$277,$B93+1,2))*(INDEX('Nutrition Table'!$A$5:$AN$277,$B93+1,'Nutrition Table'!M$4))</f>
        <v>1220</v>
      </c>
      <c r="O93" s="12">
        <f>($C93/INDEX('Nutrition Table'!$A$5:$AN$277,$B93+1,2))*(INDEX('Nutrition Table'!$A$5:$AN$277,$B93+1,'Nutrition Table'!N$4))</f>
        <v>243</v>
      </c>
      <c r="P93" s="12">
        <f>($C93/INDEX('Nutrition Table'!$A$5:$AN$277,$B93+1,2))*(INDEX('Nutrition Table'!$A$5:$AN$277,$B93+1,'Nutrition Table'!O$4))</f>
        <v>3.65</v>
      </c>
      <c r="Q93" s="12">
        <f>($C93/INDEX('Nutrition Table'!$A$5:$AN$277,$B93+1,2))*(INDEX('Nutrition Table'!$A$5:$AN$277,$B93+1,'Nutrition Table'!P$4))</f>
        <v>0</v>
      </c>
      <c r="R93" s="12">
        <f>($C93/INDEX('Nutrition Table'!$A$5:$AN$277,$B93+1,2))*(INDEX('Nutrition Table'!$A$5:$AN$277,$B93+1,'Nutrition Table'!Q$4))</f>
        <v>0</v>
      </c>
      <c r="S93" s="12">
        <f>($C93/INDEX('Nutrition Table'!$A$5:$AN$277,$B93+1,2))*(INDEX('Nutrition Table'!$A$5:$AN$277,$B93+1,'Nutrition Table'!R$4))</f>
        <v>7200</v>
      </c>
      <c r="T93" s="12">
        <f>($C93/INDEX('Nutrition Table'!$A$5:$AN$277,$B93+1,2))*(INDEX('Nutrition Table'!$A$5:$AN$277,$B93+1,'Nutrition Table'!S$4))</f>
        <v>2.9</v>
      </c>
      <c r="U93" s="40">
        <f>($C93/INDEX('Nutrition Table'!$A$5:$AN$277,$B93+1,2))*(INDEX('Nutrition Table'!$A$5:$AN$277,$B93+1,'Nutrition Table'!T$4))</f>
        <v>22600</v>
      </c>
      <c r="V93" s="12">
        <f>($C93/INDEX('Nutrition Table'!$A$5:$AN$277,$B93+1,2))*(INDEX('Nutrition Table'!$A$5:$AN$277,$B93+1,'Nutrition Table'!U$4))</f>
        <v>0</v>
      </c>
      <c r="W93" s="12">
        <f>($C93/INDEX('Nutrition Table'!$A$5:$AN$277,$B93+1,2))*(INDEX('Nutrition Table'!$A$5:$AN$277,$B93+1,'Nutrition Table'!V$4))</f>
        <v>390</v>
      </c>
      <c r="X93" s="12">
        <f>($C93/INDEX('Nutrition Table'!$A$5:$AN$277,$B93+1,2))*(INDEX('Nutrition Table'!$A$5:$AN$277,$B93+1,'Nutrition Table'!W$4))</f>
        <v>8750</v>
      </c>
      <c r="Y93" s="12">
        <f>($C93/INDEX('Nutrition Table'!$A$5:$AN$277,$B93+1,2))*(INDEX('Nutrition Table'!$A$5:$AN$277,$B93+1,'Nutrition Table'!X$4))</f>
        <v>78000</v>
      </c>
      <c r="Z93" s="12">
        <f>($C93/INDEX('Nutrition Table'!$A$5:$AN$277,$B93+1,2))*(INDEX('Nutrition Table'!$A$5:$AN$277,$B93+1,'Nutrition Table'!Y$4))</f>
        <v>2177</v>
      </c>
      <c r="AA93" s="12">
        <f>($C93/INDEX('Nutrition Table'!$A$5:$AN$277,$B93+1,2))*(INDEX('Nutrition Table'!$A$5:$AN$277,$B93+1,'Nutrition Table'!Z$4))</f>
        <v>243000</v>
      </c>
      <c r="AB93" s="12">
        <f>($C93/INDEX('Nutrition Table'!$A$5:$AN$277,$B93+1,2))*(INDEX('Nutrition Table'!$A$5:$AN$277,$B93+1,'Nutrition Table'!AA$4))</f>
        <v>486000</v>
      </c>
      <c r="AC93" s="12">
        <f>($C93/INDEX('Nutrition Table'!$A$5:$AN$277,$B93+1,2))*(INDEX('Nutrition Table'!$A$5:$AN$277,$B93+1,'Nutrition Table'!AB$4))</f>
        <v>17.3</v>
      </c>
      <c r="AD93" s="12">
        <f>($C93/INDEX('Nutrition Table'!$A$5:$AN$277,$B93+1,2))*(INDEX('Nutrition Table'!$A$5:$AN$277,$B93+1,'Nutrition Table'!AC$4))</f>
        <v>231000</v>
      </c>
      <c r="AE93" s="40">
        <f>($C93/INDEX('Nutrition Table'!$A$5:$AN$277,$B93+1,2))*(INDEX('Nutrition Table'!$A$5:$AN$277,$B93+1,'Nutrition Table'!AD$4))</f>
        <v>3650</v>
      </c>
      <c r="AF93" s="12">
        <f>($C93/INDEX('Nutrition Table'!$A$5:$AN$277,$B93+1,2))*(INDEX('Nutrition Table'!$A$5:$AN$277,$B93+1,'Nutrition Table'!AE$4))</f>
        <v>5.8</v>
      </c>
      <c r="AG93" s="12">
        <f>($C93/INDEX('Nutrition Table'!$A$5:$AN$277,$B93+1,2))*(INDEX('Nutrition Table'!$A$5:$AN$277,$B93+1,'Nutrition Table'!AF$4))</f>
        <v>7.3</v>
      </c>
      <c r="AH93" s="40">
        <f>($C93/INDEX('Nutrition Table'!$A$5:$AN$277,$B93+1,2))*(INDEX('Nutrition Table'!$A$5:$AN$277,$B93+1,'Nutrition Table'!AG$4))</f>
        <v>0</v>
      </c>
      <c r="AI93" s="12">
        <f>($C93/INDEX('Nutrition Table'!$A$5:$AN$277,$B93+1,2))*(INDEX('Nutrition Table'!$A$5:$AN$277,$B93+1,'Nutrition Table'!AH$4))</f>
        <v>0.80500000000000005</v>
      </c>
      <c r="AJ93" s="12">
        <f>($C93/INDEX('Nutrition Table'!$A$5:$AN$277,$B93+1,2))*(INDEX('Nutrition Table'!$A$5:$AN$277,$B93+1,'Nutrition Table'!AI$4))</f>
        <v>2.38</v>
      </c>
      <c r="AK93" s="40">
        <f>($C93/INDEX('Nutrition Table'!$A$5:$AN$277,$B93+1,2))*(INDEX('Nutrition Table'!$A$5:$AN$277,$B93+1,'Nutrition Table'!AJ$4))</f>
        <v>1.3149999999999999</v>
      </c>
      <c r="AL93" s="12">
        <f>($C93/INDEX('Nutrition Table'!$A$5:$AN$277,$B93+1,2))*(INDEX('Nutrition Table'!$A$5:$AN$277,$B93+1,'Nutrition Table'!AK$4))</f>
        <v>31</v>
      </c>
      <c r="AM93" s="12">
        <f>INDEX('Nutrition Table'!$A$5:$AN$277,$B93+1,'Nutrition Table'!AL$4)</f>
        <v>60</v>
      </c>
      <c r="AN93" s="40">
        <f>IF(AM93="-","-",AM93*G93/100)</f>
        <v>46.68</v>
      </c>
      <c r="AO93" s="131" t="str">
        <f>INDEX('Nutrition Table'!$A$5:$AN$277,$B93+1,'Nutrition Table'!AM$4)</f>
        <v>Great source of vitamins and minerals but also contains lots of sugar</v>
      </c>
      <c r="AP93" s="12" t="str">
        <f>INDEX('Nutrition Table'!$A$5:$AN$277,$B93+1,'Nutrition Table'!AN$4)</f>
        <v>muesli, gedroogd fruit en noten</v>
      </c>
      <c r="AQ93" s="445">
        <f>($C93/INDEX('Nutrition Table'!$A$5:$AO$277,$B93+1,2))*(INDEX('Nutrition Table'!$A$5:$AO$277,$B93+1,'Nutrition Table'!AO$4))</f>
        <v>0</v>
      </c>
    </row>
    <row r="94" spans="1:43" ht="16.05" customHeight="1" x14ac:dyDescent="0.25">
      <c r="A94" s="532" t="s">
        <v>944</v>
      </c>
      <c r="B94" s="502">
        <v>260</v>
      </c>
      <c r="C94" s="485">
        <v>300</v>
      </c>
      <c r="D94" s="25" t="str">
        <f>INDEX('Nutrition Table'!$A$5:$AN$277,$B94+1,'Nutrition Table'!C$4)</f>
        <v>gr</v>
      </c>
      <c r="E94" s="12">
        <f>($C94/INDEX('Nutrition Table'!$A$5:$AN$277,$B94+1,2))*(INDEX('Nutrition Table'!$A$5:$AN$277,$B94+1,'Nutrition Table'!D$4))</f>
        <v>0</v>
      </c>
      <c r="F94" s="12">
        <f>($C94/INDEX('Nutrition Table'!$A$5:$AN$277,$B94+1,2))*(INDEX('Nutrition Table'!$A$5:$AN$277,$B94+1,'Nutrition Table'!E$4))</f>
        <v>0</v>
      </c>
      <c r="G94" s="12">
        <f>($C94/INDEX('Nutrition Table'!$A$5:$AN$277,$B94+1,2))*(INDEX('Nutrition Table'!$A$5:$AN$277,$B94+1,'Nutrition Table'!F$4))</f>
        <v>0</v>
      </c>
      <c r="H94" s="16">
        <f>($C94/INDEX('Nutrition Table'!$A$5:$AN$277,$B94+1,2))*(INDEX('Nutrition Table'!$A$5:$AN$277,$B94+1,'Nutrition Table'!G$4))</f>
        <v>0</v>
      </c>
      <c r="I94" s="45">
        <f>($C94/INDEX('Nutrition Table'!$A$5:$AN$277,$B94+1,2))*(INDEX('Nutrition Table'!$A$5:$AN$277,$B94+1,'Nutrition Table'!H$4))</f>
        <v>0</v>
      </c>
      <c r="J94" s="12">
        <f>($C94/INDEX('Nutrition Table'!$A$5:$AN$277,$B94+1,2))*(INDEX('Nutrition Table'!$A$5:$AN$277,$B94+1,'Nutrition Table'!I$4))</f>
        <v>0</v>
      </c>
      <c r="K94" s="12">
        <f>($C94/INDEX('Nutrition Table'!$A$5:$AN$277,$B94+1,2))*(INDEX('Nutrition Table'!$A$5:$AN$277,$B94+1,'Nutrition Table'!J$4))</f>
        <v>0</v>
      </c>
      <c r="L94" s="12">
        <f>($C94/INDEX('Nutrition Table'!$A$5:$AN$277,$B94+1,2))*(INDEX('Nutrition Table'!$A$5:$AN$277,$B94+1,'Nutrition Table'!K$4))</f>
        <v>0</v>
      </c>
      <c r="M94" s="12">
        <f>($C94/INDEX('Nutrition Table'!$A$5:$AN$277,$B94+1,2))*(INDEX('Nutrition Table'!$A$5:$AN$277,$B94+1,'Nutrition Table'!L$4))</f>
        <v>0</v>
      </c>
      <c r="N94" s="12">
        <f>($C94/INDEX('Nutrition Table'!$A$5:$AN$277,$B94+1,2))*(INDEX('Nutrition Table'!$A$5:$AN$277,$B94+1,'Nutrition Table'!M$4))</f>
        <v>0</v>
      </c>
      <c r="O94" s="12">
        <f>($C94/INDEX('Nutrition Table'!$A$5:$AN$277,$B94+1,2))*(INDEX('Nutrition Table'!$A$5:$AN$277,$B94+1,'Nutrition Table'!N$4))</f>
        <v>0</v>
      </c>
      <c r="P94" s="12">
        <f>($C94/INDEX('Nutrition Table'!$A$5:$AN$277,$B94+1,2))*(INDEX('Nutrition Table'!$A$5:$AN$277,$B94+1,'Nutrition Table'!O$4))</f>
        <v>0</v>
      </c>
      <c r="Q94" s="12">
        <f>($C94/INDEX('Nutrition Table'!$A$5:$AN$277,$B94+1,2))*(INDEX('Nutrition Table'!$A$5:$AN$277,$B94+1,'Nutrition Table'!P$4))</f>
        <v>0</v>
      </c>
      <c r="R94" s="12">
        <f>($C94/INDEX('Nutrition Table'!$A$5:$AN$277,$B94+1,2))*(INDEX('Nutrition Table'!$A$5:$AN$277,$B94+1,'Nutrition Table'!Q$4))</f>
        <v>0</v>
      </c>
      <c r="S94" s="12">
        <f>($C94/INDEX('Nutrition Table'!$A$5:$AN$277,$B94+1,2))*(INDEX('Nutrition Table'!$A$5:$AN$277,$B94+1,'Nutrition Table'!R$4))</f>
        <v>0</v>
      </c>
      <c r="T94" s="12">
        <f>($C94/INDEX('Nutrition Table'!$A$5:$AN$277,$B94+1,2))*(INDEX('Nutrition Table'!$A$5:$AN$277,$B94+1,'Nutrition Table'!S$4))</f>
        <v>0</v>
      </c>
      <c r="U94" s="40">
        <f>($C94/INDEX('Nutrition Table'!$A$5:$AN$277,$B94+1,2))*(INDEX('Nutrition Table'!$A$5:$AN$277,$B94+1,'Nutrition Table'!T$4))</f>
        <v>0</v>
      </c>
      <c r="V94" s="12">
        <f>($C94/INDEX('Nutrition Table'!$A$5:$AN$277,$B94+1,2))*(INDEX('Nutrition Table'!$A$5:$AN$277,$B94+1,'Nutrition Table'!U$4))</f>
        <v>0</v>
      </c>
      <c r="W94" s="12">
        <f>($C94/INDEX('Nutrition Table'!$A$5:$AN$277,$B94+1,2))*(INDEX('Nutrition Table'!$A$5:$AN$277,$B94+1,'Nutrition Table'!V$4))</f>
        <v>0</v>
      </c>
      <c r="X94" s="12">
        <f>($C94/INDEX('Nutrition Table'!$A$5:$AN$277,$B94+1,2))*(INDEX('Nutrition Table'!$A$5:$AN$277,$B94+1,'Nutrition Table'!W$4))</f>
        <v>0</v>
      </c>
      <c r="Y94" s="12">
        <f>($C94/INDEX('Nutrition Table'!$A$5:$AN$277,$B94+1,2))*(INDEX('Nutrition Table'!$A$5:$AN$277,$B94+1,'Nutrition Table'!X$4))</f>
        <v>0</v>
      </c>
      <c r="Z94" s="12">
        <f>($C94/INDEX('Nutrition Table'!$A$5:$AN$277,$B94+1,2))*(INDEX('Nutrition Table'!$A$5:$AN$277,$B94+1,'Nutrition Table'!Y$4))</f>
        <v>0</v>
      </c>
      <c r="AA94" s="12">
        <f>($C94/INDEX('Nutrition Table'!$A$5:$AN$277,$B94+1,2))*(INDEX('Nutrition Table'!$A$5:$AN$277,$B94+1,'Nutrition Table'!Z$4))</f>
        <v>0</v>
      </c>
      <c r="AB94" s="12">
        <f>($C94/INDEX('Nutrition Table'!$A$5:$AN$277,$B94+1,2))*(INDEX('Nutrition Table'!$A$5:$AN$277,$B94+1,'Nutrition Table'!AA$4))</f>
        <v>0</v>
      </c>
      <c r="AC94" s="12">
        <f>($C94/INDEX('Nutrition Table'!$A$5:$AN$277,$B94+1,2))*(INDEX('Nutrition Table'!$A$5:$AN$277,$B94+1,'Nutrition Table'!AB$4))</f>
        <v>0</v>
      </c>
      <c r="AD94" s="12">
        <f>($C94/INDEX('Nutrition Table'!$A$5:$AN$277,$B94+1,2))*(INDEX('Nutrition Table'!$A$5:$AN$277,$B94+1,'Nutrition Table'!AC$4))</f>
        <v>0</v>
      </c>
      <c r="AE94" s="40">
        <f>($C94/INDEX('Nutrition Table'!$A$5:$AN$277,$B94+1,2))*(INDEX('Nutrition Table'!$A$5:$AN$277,$B94+1,'Nutrition Table'!AD$4))</f>
        <v>0</v>
      </c>
      <c r="AF94" s="12">
        <f>($C94/INDEX('Nutrition Table'!$A$5:$AN$277,$B94+1,2))*(INDEX('Nutrition Table'!$A$5:$AN$277,$B94+1,'Nutrition Table'!AE$4))</f>
        <v>300</v>
      </c>
      <c r="AG94" s="12">
        <f>($C94/INDEX('Nutrition Table'!$A$5:$AN$277,$B94+1,2))*(INDEX('Nutrition Table'!$A$5:$AN$277,$B94+1,'Nutrition Table'!AF$4))</f>
        <v>0</v>
      </c>
      <c r="AH94" s="40">
        <f>($C94/INDEX('Nutrition Table'!$A$5:$AN$277,$B94+1,2))*(INDEX('Nutrition Table'!$A$5:$AN$277,$B94+1,'Nutrition Table'!AG$4))</f>
        <v>0</v>
      </c>
      <c r="AI94" s="12">
        <f>($C94/INDEX('Nutrition Table'!$A$5:$AN$277,$B94+1,2))*(INDEX('Nutrition Table'!$A$5:$AN$277,$B94+1,'Nutrition Table'!AH$4))</f>
        <v>0</v>
      </c>
      <c r="AJ94" s="12">
        <f>($C94/INDEX('Nutrition Table'!$A$5:$AN$277,$B94+1,2))*(INDEX('Nutrition Table'!$A$5:$AN$277,$B94+1,'Nutrition Table'!AI$4))</f>
        <v>0</v>
      </c>
      <c r="AK94" s="40">
        <f>($C94/INDEX('Nutrition Table'!$A$5:$AN$277,$B94+1,2))*(INDEX('Nutrition Table'!$A$5:$AN$277,$B94+1,'Nutrition Table'!AJ$4))</f>
        <v>0</v>
      </c>
      <c r="AL94" s="12">
        <f>($C94/INDEX('Nutrition Table'!$A$5:$AN$277,$B94+1,2))*(INDEX('Nutrition Table'!$A$5:$AN$277,$B94+1,'Nutrition Table'!AK$4))</f>
        <v>0</v>
      </c>
      <c r="AM94" s="12">
        <f>INDEX('Nutrition Table'!$A$5:$AN$277,$B94+1,'Nutrition Table'!AL$4)</f>
        <v>0</v>
      </c>
      <c r="AN94" s="40">
        <f t="shared" ref="AN94:AN100" si="21">IF(AM94="-","-",AM94*G94/100)</f>
        <v>0</v>
      </c>
      <c r="AO94" s="131" t="str">
        <f>INDEX('Nutrition Table'!$A$5:$AN$277,$B94+1,'Nutrition Table'!AM$4)</f>
        <v>Drink at least 2 to 3 liter water per day.</v>
      </c>
      <c r="AP94" s="12" t="str">
        <f>INDEX('Nutrition Table'!$A$5:$AN$277,$B94+1,'Nutrition Table'!AN$4)</f>
        <v>water</v>
      </c>
      <c r="AQ94" s="445">
        <f>($C94/INDEX('Nutrition Table'!$A$5:$AO$277,$B94+1,2))*(INDEX('Nutrition Table'!$A$5:$AO$277,$B94+1,'Nutrition Table'!AO$4))</f>
        <v>0</v>
      </c>
    </row>
    <row r="95" spans="1:43" ht="16.05" customHeight="1" x14ac:dyDescent="0.25">
      <c r="A95" s="301"/>
      <c r="B95" s="502">
        <v>1</v>
      </c>
      <c r="C95" s="485">
        <v>0</v>
      </c>
      <c r="D95" s="25" t="str">
        <f>INDEX('Nutrition Table'!$A$5:$AN$277,$B95+1,'Nutrition Table'!C$4)</f>
        <v>-</v>
      </c>
      <c r="E95" s="12">
        <f>($C95/INDEX('Nutrition Table'!$A$5:$AN$277,$B95+1,2))*(INDEX('Nutrition Table'!$A$5:$AN$277,$B95+1,'Nutrition Table'!D$4))</f>
        <v>0</v>
      </c>
      <c r="F95" s="12">
        <f>($C95/INDEX('Nutrition Table'!$A$5:$AN$277,$B95+1,2))*(INDEX('Nutrition Table'!$A$5:$AN$277,$B95+1,'Nutrition Table'!E$4))</f>
        <v>0</v>
      </c>
      <c r="G95" s="12">
        <f>($C95/INDEX('Nutrition Table'!$A$5:$AN$277,$B95+1,2))*(INDEX('Nutrition Table'!$A$5:$AN$277,$B95+1,'Nutrition Table'!F$4))</f>
        <v>0</v>
      </c>
      <c r="H95" s="16">
        <f>($C95/INDEX('Nutrition Table'!$A$5:$AN$277,$B95+1,2))*(INDEX('Nutrition Table'!$A$5:$AN$277,$B95+1,'Nutrition Table'!G$4))</f>
        <v>0</v>
      </c>
      <c r="I95" s="45">
        <f>($C95/INDEX('Nutrition Table'!$A$5:$AN$277,$B95+1,2))*(INDEX('Nutrition Table'!$A$5:$AN$277,$B95+1,'Nutrition Table'!H$4))</f>
        <v>0</v>
      </c>
      <c r="J95" s="12">
        <f>($C95/INDEX('Nutrition Table'!$A$5:$AN$277,$B95+1,2))*(INDEX('Nutrition Table'!$A$5:$AN$277,$B95+1,'Nutrition Table'!I$4))</f>
        <v>0</v>
      </c>
      <c r="K95" s="12">
        <f>($C95/INDEX('Nutrition Table'!$A$5:$AN$277,$B95+1,2))*(INDEX('Nutrition Table'!$A$5:$AN$277,$B95+1,'Nutrition Table'!J$4))</f>
        <v>0</v>
      </c>
      <c r="L95" s="12">
        <f>($C95/INDEX('Nutrition Table'!$A$5:$AN$277,$B95+1,2))*(INDEX('Nutrition Table'!$A$5:$AN$277,$B95+1,'Nutrition Table'!K$4))</f>
        <v>0</v>
      </c>
      <c r="M95" s="12">
        <f>($C95/INDEX('Nutrition Table'!$A$5:$AN$277,$B95+1,2))*(INDEX('Nutrition Table'!$A$5:$AN$277,$B95+1,'Nutrition Table'!L$4))</f>
        <v>0</v>
      </c>
      <c r="N95" s="12">
        <f>($C95/INDEX('Nutrition Table'!$A$5:$AN$277,$B95+1,2))*(INDEX('Nutrition Table'!$A$5:$AN$277,$B95+1,'Nutrition Table'!M$4))</f>
        <v>0</v>
      </c>
      <c r="O95" s="12">
        <f>($C95/INDEX('Nutrition Table'!$A$5:$AN$277,$B95+1,2))*(INDEX('Nutrition Table'!$A$5:$AN$277,$B95+1,'Nutrition Table'!N$4))</f>
        <v>0</v>
      </c>
      <c r="P95" s="12">
        <f>($C95/INDEX('Nutrition Table'!$A$5:$AN$277,$B95+1,2))*(INDEX('Nutrition Table'!$A$5:$AN$277,$B95+1,'Nutrition Table'!O$4))</f>
        <v>0</v>
      </c>
      <c r="Q95" s="12">
        <f>($C95/INDEX('Nutrition Table'!$A$5:$AN$277,$B95+1,2))*(INDEX('Nutrition Table'!$A$5:$AN$277,$B95+1,'Nutrition Table'!P$4))</f>
        <v>0</v>
      </c>
      <c r="R95" s="12">
        <f>($C95/INDEX('Nutrition Table'!$A$5:$AN$277,$B95+1,2))*(INDEX('Nutrition Table'!$A$5:$AN$277,$B95+1,'Nutrition Table'!Q$4))</f>
        <v>0</v>
      </c>
      <c r="S95" s="12">
        <f>($C95/INDEX('Nutrition Table'!$A$5:$AN$277,$B95+1,2))*(INDEX('Nutrition Table'!$A$5:$AN$277,$B95+1,'Nutrition Table'!R$4))</f>
        <v>0</v>
      </c>
      <c r="T95" s="12">
        <f>($C95/INDEX('Nutrition Table'!$A$5:$AN$277,$B95+1,2))*(INDEX('Nutrition Table'!$A$5:$AN$277,$B95+1,'Nutrition Table'!S$4))</f>
        <v>0</v>
      </c>
      <c r="U95" s="40">
        <f>($C95/INDEX('Nutrition Table'!$A$5:$AN$277,$B95+1,2))*(INDEX('Nutrition Table'!$A$5:$AN$277,$B95+1,'Nutrition Table'!T$4))</f>
        <v>0</v>
      </c>
      <c r="V95" s="12">
        <f>($C95/INDEX('Nutrition Table'!$A$5:$AN$277,$B95+1,2))*(INDEX('Nutrition Table'!$A$5:$AN$277,$B95+1,'Nutrition Table'!U$4))</f>
        <v>0</v>
      </c>
      <c r="W95" s="12">
        <f>($C95/INDEX('Nutrition Table'!$A$5:$AN$277,$B95+1,2))*(INDEX('Nutrition Table'!$A$5:$AN$277,$B95+1,'Nutrition Table'!V$4))</f>
        <v>0</v>
      </c>
      <c r="X95" s="12">
        <f>($C95/INDEX('Nutrition Table'!$A$5:$AN$277,$B95+1,2))*(INDEX('Nutrition Table'!$A$5:$AN$277,$B95+1,'Nutrition Table'!W$4))</f>
        <v>0</v>
      </c>
      <c r="Y95" s="12">
        <f>($C95/INDEX('Nutrition Table'!$A$5:$AN$277,$B95+1,2))*(INDEX('Nutrition Table'!$A$5:$AN$277,$B95+1,'Nutrition Table'!X$4))</f>
        <v>0</v>
      </c>
      <c r="Z95" s="12">
        <f>($C95/INDEX('Nutrition Table'!$A$5:$AN$277,$B95+1,2))*(INDEX('Nutrition Table'!$A$5:$AN$277,$B95+1,'Nutrition Table'!Y$4))</f>
        <v>0</v>
      </c>
      <c r="AA95" s="12">
        <f>($C95/INDEX('Nutrition Table'!$A$5:$AN$277,$B95+1,2))*(INDEX('Nutrition Table'!$A$5:$AN$277,$B95+1,'Nutrition Table'!Z$4))</f>
        <v>0</v>
      </c>
      <c r="AB95" s="12">
        <f>($C95/INDEX('Nutrition Table'!$A$5:$AN$277,$B95+1,2))*(INDEX('Nutrition Table'!$A$5:$AN$277,$B95+1,'Nutrition Table'!AA$4))</f>
        <v>0</v>
      </c>
      <c r="AC95" s="12">
        <f>($C95/INDEX('Nutrition Table'!$A$5:$AN$277,$B95+1,2))*(INDEX('Nutrition Table'!$A$5:$AN$277,$B95+1,'Nutrition Table'!AB$4))</f>
        <v>0</v>
      </c>
      <c r="AD95" s="12">
        <f>($C95/INDEX('Nutrition Table'!$A$5:$AN$277,$B95+1,2))*(INDEX('Nutrition Table'!$A$5:$AN$277,$B95+1,'Nutrition Table'!AC$4))</f>
        <v>0</v>
      </c>
      <c r="AE95" s="40">
        <f>($C95/INDEX('Nutrition Table'!$A$5:$AN$277,$B95+1,2))*(INDEX('Nutrition Table'!$A$5:$AN$277,$B95+1,'Nutrition Table'!AD$4))</f>
        <v>0</v>
      </c>
      <c r="AF95" s="12">
        <f>($C95/INDEX('Nutrition Table'!$A$5:$AN$277,$B95+1,2))*(INDEX('Nutrition Table'!$A$5:$AN$277,$B95+1,'Nutrition Table'!AE$4))</f>
        <v>0</v>
      </c>
      <c r="AG95" s="12">
        <f>($C95/INDEX('Nutrition Table'!$A$5:$AN$277,$B95+1,2))*(INDEX('Nutrition Table'!$A$5:$AN$277,$B95+1,'Nutrition Table'!AF$4))</f>
        <v>0</v>
      </c>
      <c r="AH95" s="40">
        <f>($C95/INDEX('Nutrition Table'!$A$5:$AN$277,$B95+1,2))*(INDEX('Nutrition Table'!$A$5:$AN$277,$B95+1,'Nutrition Table'!AG$4))</f>
        <v>0</v>
      </c>
      <c r="AI95" s="12">
        <f>($C95/INDEX('Nutrition Table'!$A$5:$AN$277,$B95+1,2))*(INDEX('Nutrition Table'!$A$5:$AN$277,$B95+1,'Nutrition Table'!AH$4))</f>
        <v>0</v>
      </c>
      <c r="AJ95" s="12">
        <f>($C95/INDEX('Nutrition Table'!$A$5:$AN$277,$B95+1,2))*(INDEX('Nutrition Table'!$A$5:$AN$277,$B95+1,'Nutrition Table'!AI$4))</f>
        <v>0</v>
      </c>
      <c r="AK95" s="40">
        <f>($C95/INDEX('Nutrition Table'!$A$5:$AN$277,$B95+1,2))*(INDEX('Nutrition Table'!$A$5:$AN$277,$B95+1,'Nutrition Table'!AJ$4))</f>
        <v>0</v>
      </c>
      <c r="AL95" s="12">
        <f>($C95/INDEX('Nutrition Table'!$A$5:$AN$277,$B95+1,2))*(INDEX('Nutrition Table'!$A$5:$AN$277,$B95+1,'Nutrition Table'!AK$4))</f>
        <v>0</v>
      </c>
      <c r="AM95" s="12" t="str">
        <f>INDEX('Nutrition Table'!$A$5:$AN$277,$B95+1,'Nutrition Table'!AL$4)</f>
        <v>-</v>
      </c>
      <c r="AN95" s="40" t="str">
        <f t="shared" si="21"/>
        <v>-</v>
      </c>
      <c r="AO95" s="131">
        <f>INDEX('Nutrition Table'!$A$5:$AN$277,$B95+1,'Nutrition Table'!AM$4)</f>
        <v>0</v>
      </c>
      <c r="AP95" s="12" t="str">
        <f>INDEX('Nutrition Table'!$A$5:$AN$277,$B95+1,'Nutrition Table'!AN$4)</f>
        <v xml:space="preserve"> --------------- </v>
      </c>
      <c r="AQ95" s="445">
        <f>($C95/INDEX('Nutrition Table'!$A$5:$AO$277,$B95+1,2))*(INDEX('Nutrition Table'!$A$5:$AO$277,$B95+1,'Nutrition Table'!AO$4))</f>
        <v>0</v>
      </c>
    </row>
    <row r="96" spans="1:43" ht="16.05" customHeight="1" x14ac:dyDescent="0.25">
      <c r="A96" s="304"/>
      <c r="B96" s="502">
        <v>1</v>
      </c>
      <c r="C96" s="485">
        <v>0</v>
      </c>
      <c r="D96" s="25" t="str">
        <f>INDEX('Nutrition Table'!$A$5:$AN$277,$B96+1,'Nutrition Table'!C$4)</f>
        <v>-</v>
      </c>
      <c r="E96" s="12">
        <f>($C96/INDEX('Nutrition Table'!$A$5:$AN$277,$B96+1,2))*(INDEX('Nutrition Table'!$A$5:$AN$277,$B96+1,'Nutrition Table'!D$4))</f>
        <v>0</v>
      </c>
      <c r="F96" s="12">
        <f>($C96/INDEX('Nutrition Table'!$A$5:$AN$277,$B96+1,2))*(INDEX('Nutrition Table'!$A$5:$AN$277,$B96+1,'Nutrition Table'!E$4))</f>
        <v>0</v>
      </c>
      <c r="G96" s="12">
        <f>($C96/INDEX('Nutrition Table'!$A$5:$AN$277,$B96+1,2))*(INDEX('Nutrition Table'!$A$5:$AN$277,$B96+1,'Nutrition Table'!F$4))</f>
        <v>0</v>
      </c>
      <c r="H96" s="16">
        <f>($C96/INDEX('Nutrition Table'!$A$5:$AN$277,$B96+1,2))*(INDEX('Nutrition Table'!$A$5:$AN$277,$B96+1,'Nutrition Table'!G$4))</f>
        <v>0</v>
      </c>
      <c r="I96" s="45">
        <f>($C96/INDEX('Nutrition Table'!$A$5:$AN$277,$B96+1,2))*(INDEX('Nutrition Table'!$A$5:$AN$277,$B96+1,'Nutrition Table'!H$4))</f>
        <v>0</v>
      </c>
      <c r="J96" s="12">
        <f>($C96/INDEX('Nutrition Table'!$A$5:$AN$277,$B96+1,2))*(INDEX('Nutrition Table'!$A$5:$AN$277,$B96+1,'Nutrition Table'!I$4))</f>
        <v>0</v>
      </c>
      <c r="K96" s="12">
        <f>($C96/INDEX('Nutrition Table'!$A$5:$AN$277,$B96+1,2))*(INDEX('Nutrition Table'!$A$5:$AN$277,$B96+1,'Nutrition Table'!J$4))</f>
        <v>0</v>
      </c>
      <c r="L96" s="12">
        <f>($C96/INDEX('Nutrition Table'!$A$5:$AN$277,$B96+1,2))*(INDEX('Nutrition Table'!$A$5:$AN$277,$B96+1,'Nutrition Table'!K$4))</f>
        <v>0</v>
      </c>
      <c r="M96" s="12">
        <f>($C96/INDEX('Nutrition Table'!$A$5:$AN$277,$B96+1,2))*(INDEX('Nutrition Table'!$A$5:$AN$277,$B96+1,'Nutrition Table'!L$4))</f>
        <v>0</v>
      </c>
      <c r="N96" s="12">
        <f>($C96/INDEX('Nutrition Table'!$A$5:$AN$277,$B96+1,2))*(INDEX('Nutrition Table'!$A$5:$AN$277,$B96+1,'Nutrition Table'!M$4))</f>
        <v>0</v>
      </c>
      <c r="O96" s="12">
        <f>($C96/INDEX('Nutrition Table'!$A$5:$AN$277,$B96+1,2))*(INDEX('Nutrition Table'!$A$5:$AN$277,$B96+1,'Nutrition Table'!N$4))</f>
        <v>0</v>
      </c>
      <c r="P96" s="12">
        <f>($C96/INDEX('Nutrition Table'!$A$5:$AN$277,$B96+1,2))*(INDEX('Nutrition Table'!$A$5:$AN$277,$B96+1,'Nutrition Table'!O$4))</f>
        <v>0</v>
      </c>
      <c r="Q96" s="12">
        <f>($C96/INDEX('Nutrition Table'!$A$5:$AN$277,$B96+1,2))*(INDEX('Nutrition Table'!$A$5:$AN$277,$B96+1,'Nutrition Table'!P$4))</f>
        <v>0</v>
      </c>
      <c r="R96" s="12">
        <f>($C96/INDEX('Nutrition Table'!$A$5:$AN$277,$B96+1,2))*(INDEX('Nutrition Table'!$A$5:$AN$277,$B96+1,'Nutrition Table'!Q$4))</f>
        <v>0</v>
      </c>
      <c r="S96" s="12">
        <f>($C96/INDEX('Nutrition Table'!$A$5:$AN$277,$B96+1,2))*(INDEX('Nutrition Table'!$A$5:$AN$277,$B96+1,'Nutrition Table'!R$4))</f>
        <v>0</v>
      </c>
      <c r="T96" s="12">
        <f>($C96/INDEX('Nutrition Table'!$A$5:$AN$277,$B96+1,2))*(INDEX('Nutrition Table'!$A$5:$AN$277,$B96+1,'Nutrition Table'!S$4))</f>
        <v>0</v>
      </c>
      <c r="U96" s="40">
        <f>($C96/INDEX('Nutrition Table'!$A$5:$AN$277,$B96+1,2))*(INDEX('Nutrition Table'!$A$5:$AN$277,$B96+1,'Nutrition Table'!T$4))</f>
        <v>0</v>
      </c>
      <c r="V96" s="12">
        <f>($C96/INDEX('Nutrition Table'!$A$5:$AN$277,$B96+1,2))*(INDEX('Nutrition Table'!$A$5:$AN$277,$B96+1,'Nutrition Table'!U$4))</f>
        <v>0</v>
      </c>
      <c r="W96" s="12">
        <f>($C96/INDEX('Nutrition Table'!$A$5:$AN$277,$B96+1,2))*(INDEX('Nutrition Table'!$A$5:$AN$277,$B96+1,'Nutrition Table'!V$4))</f>
        <v>0</v>
      </c>
      <c r="X96" s="12">
        <f>($C96/INDEX('Nutrition Table'!$A$5:$AN$277,$B96+1,2))*(INDEX('Nutrition Table'!$A$5:$AN$277,$B96+1,'Nutrition Table'!W$4))</f>
        <v>0</v>
      </c>
      <c r="Y96" s="12">
        <f>($C96/INDEX('Nutrition Table'!$A$5:$AN$277,$B96+1,2))*(INDEX('Nutrition Table'!$A$5:$AN$277,$B96+1,'Nutrition Table'!X$4))</f>
        <v>0</v>
      </c>
      <c r="Z96" s="12">
        <f>($C96/INDEX('Nutrition Table'!$A$5:$AN$277,$B96+1,2))*(INDEX('Nutrition Table'!$A$5:$AN$277,$B96+1,'Nutrition Table'!Y$4))</f>
        <v>0</v>
      </c>
      <c r="AA96" s="12">
        <f>($C96/INDEX('Nutrition Table'!$A$5:$AN$277,$B96+1,2))*(INDEX('Nutrition Table'!$A$5:$AN$277,$B96+1,'Nutrition Table'!Z$4))</f>
        <v>0</v>
      </c>
      <c r="AB96" s="12">
        <f>($C96/INDEX('Nutrition Table'!$A$5:$AN$277,$B96+1,2))*(INDEX('Nutrition Table'!$A$5:$AN$277,$B96+1,'Nutrition Table'!AA$4))</f>
        <v>0</v>
      </c>
      <c r="AC96" s="12">
        <f>($C96/INDEX('Nutrition Table'!$A$5:$AN$277,$B96+1,2))*(INDEX('Nutrition Table'!$A$5:$AN$277,$B96+1,'Nutrition Table'!AB$4))</f>
        <v>0</v>
      </c>
      <c r="AD96" s="12">
        <f>($C96/INDEX('Nutrition Table'!$A$5:$AN$277,$B96+1,2))*(INDEX('Nutrition Table'!$A$5:$AN$277,$B96+1,'Nutrition Table'!AC$4))</f>
        <v>0</v>
      </c>
      <c r="AE96" s="40">
        <f>($C96/INDEX('Nutrition Table'!$A$5:$AN$277,$B96+1,2))*(INDEX('Nutrition Table'!$A$5:$AN$277,$B96+1,'Nutrition Table'!AD$4))</f>
        <v>0</v>
      </c>
      <c r="AF96" s="12">
        <f>($C96/INDEX('Nutrition Table'!$A$5:$AN$277,$B96+1,2))*(INDEX('Nutrition Table'!$A$5:$AN$277,$B96+1,'Nutrition Table'!AE$4))</f>
        <v>0</v>
      </c>
      <c r="AG96" s="12">
        <f>($C96/INDEX('Nutrition Table'!$A$5:$AN$277,$B96+1,2))*(INDEX('Nutrition Table'!$A$5:$AN$277,$B96+1,'Nutrition Table'!AF$4))</f>
        <v>0</v>
      </c>
      <c r="AH96" s="40">
        <f>($C96/INDEX('Nutrition Table'!$A$5:$AN$277,$B96+1,2))*(INDEX('Nutrition Table'!$A$5:$AN$277,$B96+1,'Nutrition Table'!AG$4))</f>
        <v>0</v>
      </c>
      <c r="AI96" s="12">
        <f>($C96/INDEX('Nutrition Table'!$A$5:$AN$277,$B96+1,2))*(INDEX('Nutrition Table'!$A$5:$AN$277,$B96+1,'Nutrition Table'!AH$4))</f>
        <v>0</v>
      </c>
      <c r="AJ96" s="12">
        <f>($C96/INDEX('Nutrition Table'!$A$5:$AN$277,$B96+1,2))*(INDEX('Nutrition Table'!$A$5:$AN$277,$B96+1,'Nutrition Table'!AI$4))</f>
        <v>0</v>
      </c>
      <c r="AK96" s="40">
        <f>($C96/INDEX('Nutrition Table'!$A$5:$AN$277,$B96+1,2))*(INDEX('Nutrition Table'!$A$5:$AN$277,$B96+1,'Nutrition Table'!AJ$4))</f>
        <v>0</v>
      </c>
      <c r="AL96" s="12">
        <f>($C96/INDEX('Nutrition Table'!$A$5:$AN$277,$B96+1,2))*(INDEX('Nutrition Table'!$A$5:$AN$277,$B96+1,'Nutrition Table'!AK$4))</f>
        <v>0</v>
      </c>
      <c r="AM96" s="12" t="str">
        <f>INDEX('Nutrition Table'!$A$5:$AN$277,$B96+1,'Nutrition Table'!AL$4)</f>
        <v>-</v>
      </c>
      <c r="AN96" s="40" t="str">
        <f t="shared" si="21"/>
        <v>-</v>
      </c>
      <c r="AO96" s="131">
        <f>INDEX('Nutrition Table'!$A$5:$AN$277,$B96+1,'Nutrition Table'!AM$4)</f>
        <v>0</v>
      </c>
      <c r="AP96" s="12" t="str">
        <f>INDEX('Nutrition Table'!$A$5:$AN$277,$B96+1,'Nutrition Table'!AN$4)</f>
        <v xml:space="preserve"> --------------- </v>
      </c>
      <c r="AQ96" s="445">
        <f>($C96/INDEX('Nutrition Table'!$A$5:$AO$277,$B96+1,2))*(INDEX('Nutrition Table'!$A$5:$AO$277,$B96+1,'Nutrition Table'!AO$4))</f>
        <v>0</v>
      </c>
    </row>
    <row r="97" spans="1:43" ht="16.05" customHeight="1" x14ac:dyDescent="0.25">
      <c r="A97" s="301"/>
      <c r="B97" s="502">
        <v>1</v>
      </c>
      <c r="C97" s="485">
        <v>0</v>
      </c>
      <c r="D97" s="25" t="str">
        <f>INDEX('Nutrition Table'!$A$5:$AN$277,$B97+1,'Nutrition Table'!C$4)</f>
        <v>-</v>
      </c>
      <c r="E97" s="12">
        <f>($C97/INDEX('Nutrition Table'!$A$5:$AN$277,$B97+1,2))*(INDEX('Nutrition Table'!$A$5:$AN$277,$B97+1,'Nutrition Table'!D$4))</f>
        <v>0</v>
      </c>
      <c r="F97" s="12">
        <f>($C97/INDEX('Nutrition Table'!$A$5:$AN$277,$B97+1,2))*(INDEX('Nutrition Table'!$A$5:$AN$277,$B97+1,'Nutrition Table'!E$4))</f>
        <v>0</v>
      </c>
      <c r="G97" s="12">
        <f>($C97/INDEX('Nutrition Table'!$A$5:$AN$277,$B97+1,2))*(INDEX('Nutrition Table'!$A$5:$AN$277,$B97+1,'Nutrition Table'!F$4))</f>
        <v>0</v>
      </c>
      <c r="H97" s="16">
        <f>($C97/INDEX('Nutrition Table'!$A$5:$AN$277,$B97+1,2))*(INDEX('Nutrition Table'!$A$5:$AN$277,$B97+1,'Nutrition Table'!G$4))</f>
        <v>0</v>
      </c>
      <c r="I97" s="45">
        <f>($C97/INDEX('Nutrition Table'!$A$5:$AN$277,$B97+1,2))*(INDEX('Nutrition Table'!$A$5:$AN$277,$B97+1,'Nutrition Table'!H$4))</f>
        <v>0</v>
      </c>
      <c r="J97" s="12">
        <f>($C97/INDEX('Nutrition Table'!$A$5:$AN$277,$B97+1,2))*(INDEX('Nutrition Table'!$A$5:$AN$277,$B97+1,'Nutrition Table'!I$4))</f>
        <v>0</v>
      </c>
      <c r="K97" s="12">
        <f>($C97/INDEX('Nutrition Table'!$A$5:$AN$277,$B97+1,2))*(INDEX('Nutrition Table'!$A$5:$AN$277,$B97+1,'Nutrition Table'!J$4))</f>
        <v>0</v>
      </c>
      <c r="L97" s="12">
        <f>($C97/INDEX('Nutrition Table'!$A$5:$AN$277,$B97+1,2))*(INDEX('Nutrition Table'!$A$5:$AN$277,$B97+1,'Nutrition Table'!K$4))</f>
        <v>0</v>
      </c>
      <c r="M97" s="12">
        <f>($C97/INDEX('Nutrition Table'!$A$5:$AN$277,$B97+1,2))*(INDEX('Nutrition Table'!$A$5:$AN$277,$B97+1,'Nutrition Table'!L$4))</f>
        <v>0</v>
      </c>
      <c r="N97" s="12">
        <f>($C97/INDEX('Nutrition Table'!$A$5:$AN$277,$B97+1,2))*(INDEX('Nutrition Table'!$A$5:$AN$277,$B97+1,'Nutrition Table'!M$4))</f>
        <v>0</v>
      </c>
      <c r="O97" s="12">
        <f>($C97/INDEX('Nutrition Table'!$A$5:$AN$277,$B97+1,2))*(INDEX('Nutrition Table'!$A$5:$AN$277,$B97+1,'Nutrition Table'!N$4))</f>
        <v>0</v>
      </c>
      <c r="P97" s="12">
        <f>($C97/INDEX('Nutrition Table'!$A$5:$AN$277,$B97+1,2))*(INDEX('Nutrition Table'!$A$5:$AN$277,$B97+1,'Nutrition Table'!O$4))</f>
        <v>0</v>
      </c>
      <c r="Q97" s="12">
        <f>($C97/INDEX('Nutrition Table'!$A$5:$AN$277,$B97+1,2))*(INDEX('Nutrition Table'!$A$5:$AN$277,$B97+1,'Nutrition Table'!P$4))</f>
        <v>0</v>
      </c>
      <c r="R97" s="12">
        <f>($C97/INDEX('Nutrition Table'!$A$5:$AN$277,$B97+1,2))*(INDEX('Nutrition Table'!$A$5:$AN$277,$B97+1,'Nutrition Table'!Q$4))</f>
        <v>0</v>
      </c>
      <c r="S97" s="12">
        <f>($C97/INDEX('Nutrition Table'!$A$5:$AN$277,$B97+1,2))*(INDEX('Nutrition Table'!$A$5:$AN$277,$B97+1,'Nutrition Table'!R$4))</f>
        <v>0</v>
      </c>
      <c r="T97" s="12">
        <f>($C97/INDEX('Nutrition Table'!$A$5:$AN$277,$B97+1,2))*(INDEX('Nutrition Table'!$A$5:$AN$277,$B97+1,'Nutrition Table'!S$4))</f>
        <v>0</v>
      </c>
      <c r="U97" s="40">
        <f>($C97/INDEX('Nutrition Table'!$A$5:$AN$277,$B97+1,2))*(INDEX('Nutrition Table'!$A$5:$AN$277,$B97+1,'Nutrition Table'!T$4))</f>
        <v>0</v>
      </c>
      <c r="V97" s="12">
        <f>($C97/INDEX('Nutrition Table'!$A$5:$AN$277,$B97+1,2))*(INDEX('Nutrition Table'!$A$5:$AN$277,$B97+1,'Nutrition Table'!U$4))</f>
        <v>0</v>
      </c>
      <c r="W97" s="12">
        <f>($C97/INDEX('Nutrition Table'!$A$5:$AN$277,$B97+1,2))*(INDEX('Nutrition Table'!$A$5:$AN$277,$B97+1,'Nutrition Table'!V$4))</f>
        <v>0</v>
      </c>
      <c r="X97" s="12">
        <f>($C97/INDEX('Nutrition Table'!$A$5:$AN$277,$B97+1,2))*(INDEX('Nutrition Table'!$A$5:$AN$277,$B97+1,'Nutrition Table'!W$4))</f>
        <v>0</v>
      </c>
      <c r="Y97" s="12">
        <f>($C97/INDEX('Nutrition Table'!$A$5:$AN$277,$B97+1,2))*(INDEX('Nutrition Table'!$A$5:$AN$277,$B97+1,'Nutrition Table'!X$4))</f>
        <v>0</v>
      </c>
      <c r="Z97" s="12">
        <f>($C97/INDEX('Nutrition Table'!$A$5:$AN$277,$B97+1,2))*(INDEX('Nutrition Table'!$A$5:$AN$277,$B97+1,'Nutrition Table'!Y$4))</f>
        <v>0</v>
      </c>
      <c r="AA97" s="12">
        <f>($C97/INDEX('Nutrition Table'!$A$5:$AN$277,$B97+1,2))*(INDEX('Nutrition Table'!$A$5:$AN$277,$B97+1,'Nutrition Table'!Z$4))</f>
        <v>0</v>
      </c>
      <c r="AB97" s="12">
        <f>($C97/INDEX('Nutrition Table'!$A$5:$AN$277,$B97+1,2))*(INDEX('Nutrition Table'!$A$5:$AN$277,$B97+1,'Nutrition Table'!AA$4))</f>
        <v>0</v>
      </c>
      <c r="AC97" s="12">
        <f>($C97/INDEX('Nutrition Table'!$A$5:$AN$277,$B97+1,2))*(INDEX('Nutrition Table'!$A$5:$AN$277,$B97+1,'Nutrition Table'!AB$4))</f>
        <v>0</v>
      </c>
      <c r="AD97" s="12">
        <f>($C97/INDEX('Nutrition Table'!$A$5:$AN$277,$B97+1,2))*(INDEX('Nutrition Table'!$A$5:$AN$277,$B97+1,'Nutrition Table'!AC$4))</f>
        <v>0</v>
      </c>
      <c r="AE97" s="40">
        <f>($C97/INDEX('Nutrition Table'!$A$5:$AN$277,$B97+1,2))*(INDEX('Nutrition Table'!$A$5:$AN$277,$B97+1,'Nutrition Table'!AD$4))</f>
        <v>0</v>
      </c>
      <c r="AF97" s="12">
        <f>($C97/INDEX('Nutrition Table'!$A$5:$AN$277,$B97+1,2))*(INDEX('Nutrition Table'!$A$5:$AN$277,$B97+1,'Nutrition Table'!AE$4))</f>
        <v>0</v>
      </c>
      <c r="AG97" s="12">
        <f>($C97/INDEX('Nutrition Table'!$A$5:$AN$277,$B97+1,2))*(INDEX('Nutrition Table'!$A$5:$AN$277,$B97+1,'Nutrition Table'!AF$4))</f>
        <v>0</v>
      </c>
      <c r="AH97" s="40">
        <f>($C97/INDEX('Nutrition Table'!$A$5:$AN$277,$B97+1,2))*(INDEX('Nutrition Table'!$A$5:$AN$277,$B97+1,'Nutrition Table'!AG$4))</f>
        <v>0</v>
      </c>
      <c r="AI97" s="12">
        <f>($C97/INDEX('Nutrition Table'!$A$5:$AN$277,$B97+1,2))*(INDEX('Nutrition Table'!$A$5:$AN$277,$B97+1,'Nutrition Table'!AH$4))</f>
        <v>0</v>
      </c>
      <c r="AJ97" s="12">
        <f>($C97/INDEX('Nutrition Table'!$A$5:$AN$277,$B97+1,2))*(INDEX('Nutrition Table'!$A$5:$AN$277,$B97+1,'Nutrition Table'!AI$4))</f>
        <v>0</v>
      </c>
      <c r="AK97" s="40">
        <f>($C97/INDEX('Nutrition Table'!$A$5:$AN$277,$B97+1,2))*(INDEX('Nutrition Table'!$A$5:$AN$277,$B97+1,'Nutrition Table'!AJ$4))</f>
        <v>0</v>
      </c>
      <c r="AL97" s="12">
        <f>($C97/INDEX('Nutrition Table'!$A$5:$AN$277,$B97+1,2))*(INDEX('Nutrition Table'!$A$5:$AN$277,$B97+1,'Nutrition Table'!AK$4))</f>
        <v>0</v>
      </c>
      <c r="AM97" s="12" t="str">
        <f>INDEX('Nutrition Table'!$A$5:$AN$277,$B97+1,'Nutrition Table'!AL$4)</f>
        <v>-</v>
      </c>
      <c r="AN97" s="40" t="str">
        <f t="shared" si="21"/>
        <v>-</v>
      </c>
      <c r="AO97" s="131">
        <f>INDEX('Nutrition Table'!$A$5:$AN$277,$B97+1,'Nutrition Table'!AM$4)</f>
        <v>0</v>
      </c>
      <c r="AP97" s="12" t="str">
        <f>INDEX('Nutrition Table'!$A$5:$AN$277,$B97+1,'Nutrition Table'!AN$4)</f>
        <v xml:space="preserve"> --------------- </v>
      </c>
      <c r="AQ97" s="445">
        <f>($C97/INDEX('Nutrition Table'!$A$5:$AO$277,$B97+1,2))*(INDEX('Nutrition Table'!$A$5:$AO$277,$B97+1,'Nutrition Table'!AO$4))</f>
        <v>0</v>
      </c>
    </row>
    <row r="98" spans="1:43" ht="16.05" customHeight="1" x14ac:dyDescent="0.25">
      <c r="A98" s="301"/>
      <c r="B98" s="502">
        <v>1</v>
      </c>
      <c r="C98" s="485">
        <v>0</v>
      </c>
      <c r="D98" s="25" t="str">
        <f>INDEX('Nutrition Table'!$A$5:$AN$277,$B98+1,'Nutrition Table'!C$4)</f>
        <v>-</v>
      </c>
      <c r="E98" s="12">
        <f>($C98/INDEX('Nutrition Table'!$A$5:$AN$277,$B98+1,2))*(INDEX('Nutrition Table'!$A$5:$AN$277,$B98+1,'Nutrition Table'!D$4))</f>
        <v>0</v>
      </c>
      <c r="F98" s="12">
        <f>($C98/INDEX('Nutrition Table'!$A$5:$AN$277,$B98+1,2))*(INDEX('Nutrition Table'!$A$5:$AN$277,$B98+1,'Nutrition Table'!E$4))</f>
        <v>0</v>
      </c>
      <c r="G98" s="12">
        <f>($C98/INDEX('Nutrition Table'!$A$5:$AN$277,$B98+1,2))*(INDEX('Nutrition Table'!$A$5:$AN$277,$B98+1,'Nutrition Table'!F$4))</f>
        <v>0</v>
      </c>
      <c r="H98" s="16">
        <f>($C98/INDEX('Nutrition Table'!$A$5:$AN$277,$B98+1,2))*(INDEX('Nutrition Table'!$A$5:$AN$277,$B98+1,'Nutrition Table'!G$4))</f>
        <v>0</v>
      </c>
      <c r="I98" s="45">
        <f>($C98/INDEX('Nutrition Table'!$A$5:$AN$277,$B98+1,2))*(INDEX('Nutrition Table'!$A$5:$AN$277,$B98+1,'Nutrition Table'!H$4))</f>
        <v>0</v>
      </c>
      <c r="J98" s="12">
        <f>($C98/INDEX('Nutrition Table'!$A$5:$AN$277,$B98+1,2))*(INDEX('Nutrition Table'!$A$5:$AN$277,$B98+1,'Nutrition Table'!I$4))</f>
        <v>0</v>
      </c>
      <c r="K98" s="12">
        <f>($C98/INDEX('Nutrition Table'!$A$5:$AN$277,$B98+1,2))*(INDEX('Nutrition Table'!$A$5:$AN$277,$B98+1,'Nutrition Table'!J$4))</f>
        <v>0</v>
      </c>
      <c r="L98" s="12">
        <f>($C98/INDEX('Nutrition Table'!$A$5:$AN$277,$B98+1,2))*(INDEX('Nutrition Table'!$A$5:$AN$277,$B98+1,'Nutrition Table'!K$4))</f>
        <v>0</v>
      </c>
      <c r="M98" s="12">
        <f>($C98/INDEX('Nutrition Table'!$A$5:$AN$277,$B98+1,2))*(INDEX('Nutrition Table'!$A$5:$AN$277,$B98+1,'Nutrition Table'!L$4))</f>
        <v>0</v>
      </c>
      <c r="N98" s="12">
        <f>($C98/INDEX('Nutrition Table'!$A$5:$AN$277,$B98+1,2))*(INDEX('Nutrition Table'!$A$5:$AN$277,$B98+1,'Nutrition Table'!M$4))</f>
        <v>0</v>
      </c>
      <c r="O98" s="12">
        <f>($C98/INDEX('Nutrition Table'!$A$5:$AN$277,$B98+1,2))*(INDEX('Nutrition Table'!$A$5:$AN$277,$B98+1,'Nutrition Table'!N$4))</f>
        <v>0</v>
      </c>
      <c r="P98" s="12">
        <f>($C98/INDEX('Nutrition Table'!$A$5:$AN$277,$B98+1,2))*(INDEX('Nutrition Table'!$A$5:$AN$277,$B98+1,'Nutrition Table'!O$4))</f>
        <v>0</v>
      </c>
      <c r="Q98" s="12">
        <f>($C98/INDEX('Nutrition Table'!$A$5:$AN$277,$B98+1,2))*(INDEX('Nutrition Table'!$A$5:$AN$277,$B98+1,'Nutrition Table'!P$4))</f>
        <v>0</v>
      </c>
      <c r="R98" s="12">
        <f>($C98/INDEX('Nutrition Table'!$A$5:$AN$277,$B98+1,2))*(INDEX('Nutrition Table'!$A$5:$AN$277,$B98+1,'Nutrition Table'!Q$4))</f>
        <v>0</v>
      </c>
      <c r="S98" s="12">
        <f>($C98/INDEX('Nutrition Table'!$A$5:$AN$277,$B98+1,2))*(INDEX('Nutrition Table'!$A$5:$AN$277,$B98+1,'Nutrition Table'!R$4))</f>
        <v>0</v>
      </c>
      <c r="T98" s="12">
        <f>($C98/INDEX('Nutrition Table'!$A$5:$AN$277,$B98+1,2))*(INDEX('Nutrition Table'!$A$5:$AN$277,$B98+1,'Nutrition Table'!S$4))</f>
        <v>0</v>
      </c>
      <c r="U98" s="40">
        <f>($C98/INDEX('Nutrition Table'!$A$5:$AN$277,$B98+1,2))*(INDEX('Nutrition Table'!$A$5:$AN$277,$B98+1,'Nutrition Table'!T$4))</f>
        <v>0</v>
      </c>
      <c r="V98" s="12">
        <f>($C98/INDEX('Nutrition Table'!$A$5:$AN$277,$B98+1,2))*(INDEX('Nutrition Table'!$A$5:$AN$277,$B98+1,'Nutrition Table'!U$4))</f>
        <v>0</v>
      </c>
      <c r="W98" s="12">
        <f>($C98/INDEX('Nutrition Table'!$A$5:$AN$277,$B98+1,2))*(INDEX('Nutrition Table'!$A$5:$AN$277,$B98+1,'Nutrition Table'!V$4))</f>
        <v>0</v>
      </c>
      <c r="X98" s="12">
        <f>($C98/INDEX('Nutrition Table'!$A$5:$AN$277,$B98+1,2))*(INDEX('Nutrition Table'!$A$5:$AN$277,$B98+1,'Nutrition Table'!W$4))</f>
        <v>0</v>
      </c>
      <c r="Y98" s="12">
        <f>($C98/INDEX('Nutrition Table'!$A$5:$AN$277,$B98+1,2))*(INDEX('Nutrition Table'!$A$5:$AN$277,$B98+1,'Nutrition Table'!X$4))</f>
        <v>0</v>
      </c>
      <c r="Z98" s="12">
        <f>($C98/INDEX('Nutrition Table'!$A$5:$AN$277,$B98+1,2))*(INDEX('Nutrition Table'!$A$5:$AN$277,$B98+1,'Nutrition Table'!Y$4))</f>
        <v>0</v>
      </c>
      <c r="AA98" s="12">
        <f>($C98/INDEX('Nutrition Table'!$A$5:$AN$277,$B98+1,2))*(INDEX('Nutrition Table'!$A$5:$AN$277,$B98+1,'Nutrition Table'!Z$4))</f>
        <v>0</v>
      </c>
      <c r="AB98" s="12">
        <f>($C98/INDEX('Nutrition Table'!$A$5:$AN$277,$B98+1,2))*(INDEX('Nutrition Table'!$A$5:$AN$277,$B98+1,'Nutrition Table'!AA$4))</f>
        <v>0</v>
      </c>
      <c r="AC98" s="12">
        <f>($C98/INDEX('Nutrition Table'!$A$5:$AN$277,$B98+1,2))*(INDEX('Nutrition Table'!$A$5:$AN$277,$B98+1,'Nutrition Table'!AB$4))</f>
        <v>0</v>
      </c>
      <c r="AD98" s="12">
        <f>($C98/INDEX('Nutrition Table'!$A$5:$AN$277,$B98+1,2))*(INDEX('Nutrition Table'!$A$5:$AN$277,$B98+1,'Nutrition Table'!AC$4))</f>
        <v>0</v>
      </c>
      <c r="AE98" s="40">
        <f>($C98/INDEX('Nutrition Table'!$A$5:$AN$277,$B98+1,2))*(INDEX('Nutrition Table'!$A$5:$AN$277,$B98+1,'Nutrition Table'!AD$4))</f>
        <v>0</v>
      </c>
      <c r="AF98" s="12">
        <f>($C98/INDEX('Nutrition Table'!$A$5:$AN$277,$B98+1,2))*(INDEX('Nutrition Table'!$A$5:$AN$277,$B98+1,'Nutrition Table'!AE$4))</f>
        <v>0</v>
      </c>
      <c r="AG98" s="12">
        <f>($C98/INDEX('Nutrition Table'!$A$5:$AN$277,$B98+1,2))*(INDEX('Nutrition Table'!$A$5:$AN$277,$B98+1,'Nutrition Table'!AF$4))</f>
        <v>0</v>
      </c>
      <c r="AH98" s="40">
        <f>($C98/INDEX('Nutrition Table'!$A$5:$AN$277,$B98+1,2))*(INDEX('Nutrition Table'!$A$5:$AN$277,$B98+1,'Nutrition Table'!AG$4))</f>
        <v>0</v>
      </c>
      <c r="AI98" s="12">
        <f>($C98/INDEX('Nutrition Table'!$A$5:$AN$277,$B98+1,2))*(INDEX('Nutrition Table'!$A$5:$AN$277,$B98+1,'Nutrition Table'!AH$4))</f>
        <v>0</v>
      </c>
      <c r="AJ98" s="12">
        <f>($C98/INDEX('Nutrition Table'!$A$5:$AN$277,$B98+1,2))*(INDEX('Nutrition Table'!$A$5:$AN$277,$B98+1,'Nutrition Table'!AI$4))</f>
        <v>0</v>
      </c>
      <c r="AK98" s="40">
        <f>($C98/INDEX('Nutrition Table'!$A$5:$AN$277,$B98+1,2))*(INDEX('Nutrition Table'!$A$5:$AN$277,$B98+1,'Nutrition Table'!AJ$4))</f>
        <v>0</v>
      </c>
      <c r="AL98" s="12">
        <f>($C98/INDEX('Nutrition Table'!$A$5:$AN$277,$B98+1,2))*(INDEX('Nutrition Table'!$A$5:$AN$277,$B98+1,'Nutrition Table'!AK$4))</f>
        <v>0</v>
      </c>
      <c r="AM98" s="12" t="str">
        <f>INDEX('Nutrition Table'!$A$5:$AN$277,$B98+1,'Nutrition Table'!AL$4)</f>
        <v>-</v>
      </c>
      <c r="AN98" s="40" t="str">
        <f t="shared" si="21"/>
        <v>-</v>
      </c>
      <c r="AO98" s="131">
        <f>INDEX('Nutrition Table'!$A$5:$AN$277,$B98+1,'Nutrition Table'!AM$4)</f>
        <v>0</v>
      </c>
      <c r="AP98" s="12" t="str">
        <f>INDEX('Nutrition Table'!$A$5:$AN$277,$B98+1,'Nutrition Table'!AN$4)</f>
        <v xml:space="preserve"> --------------- </v>
      </c>
      <c r="AQ98" s="445">
        <f>($C98/INDEX('Nutrition Table'!$A$5:$AO$277,$B98+1,2))*(INDEX('Nutrition Table'!$A$5:$AO$277,$B98+1,'Nutrition Table'!AO$4))</f>
        <v>0</v>
      </c>
    </row>
    <row r="99" spans="1:43" ht="16.05" customHeight="1" x14ac:dyDescent="0.25">
      <c r="A99" s="301"/>
      <c r="B99" s="502">
        <v>1</v>
      </c>
      <c r="C99" s="485">
        <v>0</v>
      </c>
      <c r="D99" s="25" t="str">
        <f>INDEX('Nutrition Table'!$A$5:$AN$277,$B99+1,'Nutrition Table'!C$4)</f>
        <v>-</v>
      </c>
      <c r="E99" s="12">
        <f>($C99/INDEX('Nutrition Table'!$A$5:$AN$277,$B99+1,2))*(INDEX('Nutrition Table'!$A$5:$AN$277,$B99+1,'Nutrition Table'!D$4))</f>
        <v>0</v>
      </c>
      <c r="F99" s="12">
        <f>($C99/INDEX('Nutrition Table'!$A$5:$AN$277,$B99+1,2))*(INDEX('Nutrition Table'!$A$5:$AN$277,$B99+1,'Nutrition Table'!E$4))</f>
        <v>0</v>
      </c>
      <c r="G99" s="12">
        <f>($C99/INDEX('Nutrition Table'!$A$5:$AN$277,$B99+1,2))*(INDEX('Nutrition Table'!$A$5:$AN$277,$B99+1,'Nutrition Table'!F$4))</f>
        <v>0</v>
      </c>
      <c r="H99" s="16">
        <f>($C99/INDEX('Nutrition Table'!$A$5:$AN$277,$B99+1,2))*(INDEX('Nutrition Table'!$A$5:$AN$277,$B99+1,'Nutrition Table'!G$4))</f>
        <v>0</v>
      </c>
      <c r="I99" s="45">
        <f>($C99/INDEX('Nutrition Table'!$A$5:$AN$277,$B99+1,2))*(INDEX('Nutrition Table'!$A$5:$AN$277,$B99+1,'Nutrition Table'!H$4))</f>
        <v>0</v>
      </c>
      <c r="J99" s="12">
        <f>($C99/INDEX('Nutrition Table'!$A$5:$AN$277,$B99+1,2))*(INDEX('Nutrition Table'!$A$5:$AN$277,$B99+1,'Nutrition Table'!I$4))</f>
        <v>0</v>
      </c>
      <c r="K99" s="12">
        <f>($C99/INDEX('Nutrition Table'!$A$5:$AN$277,$B99+1,2))*(INDEX('Nutrition Table'!$A$5:$AN$277,$B99+1,'Nutrition Table'!J$4))</f>
        <v>0</v>
      </c>
      <c r="L99" s="12">
        <f>($C99/INDEX('Nutrition Table'!$A$5:$AN$277,$B99+1,2))*(INDEX('Nutrition Table'!$A$5:$AN$277,$B99+1,'Nutrition Table'!K$4))</f>
        <v>0</v>
      </c>
      <c r="M99" s="12">
        <f>($C99/INDEX('Nutrition Table'!$A$5:$AN$277,$B99+1,2))*(INDEX('Nutrition Table'!$A$5:$AN$277,$B99+1,'Nutrition Table'!L$4))</f>
        <v>0</v>
      </c>
      <c r="N99" s="12">
        <f>($C99/INDEX('Nutrition Table'!$A$5:$AN$277,$B99+1,2))*(INDEX('Nutrition Table'!$A$5:$AN$277,$B99+1,'Nutrition Table'!M$4))</f>
        <v>0</v>
      </c>
      <c r="O99" s="12">
        <f>($C99/INDEX('Nutrition Table'!$A$5:$AN$277,$B99+1,2))*(INDEX('Nutrition Table'!$A$5:$AN$277,$B99+1,'Nutrition Table'!N$4))</f>
        <v>0</v>
      </c>
      <c r="P99" s="12">
        <f>($C99/INDEX('Nutrition Table'!$A$5:$AN$277,$B99+1,2))*(INDEX('Nutrition Table'!$A$5:$AN$277,$B99+1,'Nutrition Table'!O$4))</f>
        <v>0</v>
      </c>
      <c r="Q99" s="12">
        <f>($C99/INDEX('Nutrition Table'!$A$5:$AN$277,$B99+1,2))*(INDEX('Nutrition Table'!$A$5:$AN$277,$B99+1,'Nutrition Table'!P$4))</f>
        <v>0</v>
      </c>
      <c r="R99" s="12">
        <f>($C99/INDEX('Nutrition Table'!$A$5:$AN$277,$B99+1,2))*(INDEX('Nutrition Table'!$A$5:$AN$277,$B99+1,'Nutrition Table'!Q$4))</f>
        <v>0</v>
      </c>
      <c r="S99" s="12">
        <f>($C99/INDEX('Nutrition Table'!$A$5:$AN$277,$B99+1,2))*(INDEX('Nutrition Table'!$A$5:$AN$277,$B99+1,'Nutrition Table'!R$4))</f>
        <v>0</v>
      </c>
      <c r="T99" s="12">
        <f>($C99/INDEX('Nutrition Table'!$A$5:$AN$277,$B99+1,2))*(INDEX('Nutrition Table'!$A$5:$AN$277,$B99+1,'Nutrition Table'!S$4))</f>
        <v>0</v>
      </c>
      <c r="U99" s="40">
        <f>($C99/INDEX('Nutrition Table'!$A$5:$AN$277,$B99+1,2))*(INDEX('Nutrition Table'!$A$5:$AN$277,$B99+1,'Nutrition Table'!T$4))</f>
        <v>0</v>
      </c>
      <c r="V99" s="12">
        <f>($C99/INDEX('Nutrition Table'!$A$5:$AN$277,$B99+1,2))*(INDEX('Nutrition Table'!$A$5:$AN$277,$B99+1,'Nutrition Table'!U$4))</f>
        <v>0</v>
      </c>
      <c r="W99" s="12">
        <f>($C99/INDEX('Nutrition Table'!$A$5:$AN$277,$B99+1,2))*(INDEX('Nutrition Table'!$A$5:$AN$277,$B99+1,'Nutrition Table'!V$4))</f>
        <v>0</v>
      </c>
      <c r="X99" s="12">
        <f>($C99/INDEX('Nutrition Table'!$A$5:$AN$277,$B99+1,2))*(INDEX('Nutrition Table'!$A$5:$AN$277,$B99+1,'Nutrition Table'!W$4))</f>
        <v>0</v>
      </c>
      <c r="Y99" s="12">
        <f>($C99/INDEX('Nutrition Table'!$A$5:$AN$277,$B99+1,2))*(INDEX('Nutrition Table'!$A$5:$AN$277,$B99+1,'Nutrition Table'!X$4))</f>
        <v>0</v>
      </c>
      <c r="Z99" s="12">
        <f>($C99/INDEX('Nutrition Table'!$A$5:$AN$277,$B99+1,2))*(INDEX('Nutrition Table'!$A$5:$AN$277,$B99+1,'Nutrition Table'!Y$4))</f>
        <v>0</v>
      </c>
      <c r="AA99" s="12">
        <f>($C99/INDEX('Nutrition Table'!$A$5:$AN$277,$B99+1,2))*(INDEX('Nutrition Table'!$A$5:$AN$277,$B99+1,'Nutrition Table'!Z$4))</f>
        <v>0</v>
      </c>
      <c r="AB99" s="12">
        <f>($C99/INDEX('Nutrition Table'!$A$5:$AN$277,$B99+1,2))*(INDEX('Nutrition Table'!$A$5:$AN$277,$B99+1,'Nutrition Table'!AA$4))</f>
        <v>0</v>
      </c>
      <c r="AC99" s="12">
        <f>($C99/INDEX('Nutrition Table'!$A$5:$AN$277,$B99+1,2))*(INDEX('Nutrition Table'!$A$5:$AN$277,$B99+1,'Nutrition Table'!AB$4))</f>
        <v>0</v>
      </c>
      <c r="AD99" s="12">
        <f>($C99/INDEX('Nutrition Table'!$A$5:$AN$277,$B99+1,2))*(INDEX('Nutrition Table'!$A$5:$AN$277,$B99+1,'Nutrition Table'!AC$4))</f>
        <v>0</v>
      </c>
      <c r="AE99" s="40">
        <f>($C99/INDEX('Nutrition Table'!$A$5:$AN$277,$B99+1,2))*(INDEX('Nutrition Table'!$A$5:$AN$277,$B99+1,'Nutrition Table'!AD$4))</f>
        <v>0</v>
      </c>
      <c r="AF99" s="12">
        <f>($C99/INDEX('Nutrition Table'!$A$5:$AN$277,$B99+1,2))*(INDEX('Nutrition Table'!$A$5:$AN$277,$B99+1,'Nutrition Table'!AE$4))</f>
        <v>0</v>
      </c>
      <c r="AG99" s="12">
        <f>($C99/INDEX('Nutrition Table'!$A$5:$AN$277,$B99+1,2))*(INDEX('Nutrition Table'!$A$5:$AN$277,$B99+1,'Nutrition Table'!AF$4))</f>
        <v>0</v>
      </c>
      <c r="AH99" s="40">
        <f>($C99/INDEX('Nutrition Table'!$A$5:$AN$277,$B99+1,2))*(INDEX('Nutrition Table'!$A$5:$AN$277,$B99+1,'Nutrition Table'!AG$4))</f>
        <v>0</v>
      </c>
      <c r="AI99" s="12">
        <f>($C99/INDEX('Nutrition Table'!$A$5:$AN$277,$B99+1,2))*(INDEX('Nutrition Table'!$A$5:$AN$277,$B99+1,'Nutrition Table'!AH$4))</f>
        <v>0</v>
      </c>
      <c r="AJ99" s="12">
        <f>($C99/INDEX('Nutrition Table'!$A$5:$AN$277,$B99+1,2))*(INDEX('Nutrition Table'!$A$5:$AN$277,$B99+1,'Nutrition Table'!AI$4))</f>
        <v>0</v>
      </c>
      <c r="AK99" s="40">
        <f>($C99/INDEX('Nutrition Table'!$A$5:$AN$277,$B99+1,2))*(INDEX('Nutrition Table'!$A$5:$AN$277,$B99+1,'Nutrition Table'!AJ$4))</f>
        <v>0</v>
      </c>
      <c r="AL99" s="12">
        <f>($C99/INDEX('Nutrition Table'!$A$5:$AN$277,$B99+1,2))*(INDEX('Nutrition Table'!$A$5:$AN$277,$B99+1,'Nutrition Table'!AK$4))</f>
        <v>0</v>
      </c>
      <c r="AM99" s="12" t="str">
        <f>INDEX('Nutrition Table'!$A$5:$AN$277,$B99+1,'Nutrition Table'!AL$4)</f>
        <v>-</v>
      </c>
      <c r="AN99" s="40" t="str">
        <f t="shared" si="21"/>
        <v>-</v>
      </c>
      <c r="AO99" s="131">
        <f>INDEX('Nutrition Table'!$A$5:$AN$277,$B99+1,'Nutrition Table'!AM$4)</f>
        <v>0</v>
      </c>
      <c r="AP99" s="12" t="str">
        <f>INDEX('Nutrition Table'!$A$5:$AN$277,$B99+1,'Nutrition Table'!AN$4)</f>
        <v xml:space="preserve"> --------------- </v>
      </c>
      <c r="AQ99" s="445">
        <f>($C99/INDEX('Nutrition Table'!$A$5:$AO$277,$B99+1,2))*(INDEX('Nutrition Table'!$A$5:$AO$277,$B99+1,'Nutrition Table'!AO$4))</f>
        <v>0</v>
      </c>
    </row>
    <row r="100" spans="1:43" ht="16.05" customHeight="1" x14ac:dyDescent="0.25">
      <c r="A100" s="301"/>
      <c r="B100" s="502">
        <v>1</v>
      </c>
      <c r="C100" s="485">
        <v>0</v>
      </c>
      <c r="D100" s="25" t="str">
        <f>INDEX('Nutrition Table'!$A$5:$AN$277,$B100+1,'Nutrition Table'!C$4)</f>
        <v>-</v>
      </c>
      <c r="E100" s="12">
        <f>($C100/INDEX('Nutrition Table'!$A$5:$AN$277,$B100+1,2))*(INDEX('Nutrition Table'!$A$5:$AN$277,$B100+1,'Nutrition Table'!D$4))</f>
        <v>0</v>
      </c>
      <c r="F100" s="12">
        <f>($C100/INDEX('Nutrition Table'!$A$5:$AN$277,$B100+1,2))*(INDEX('Nutrition Table'!$A$5:$AN$277,$B100+1,'Nutrition Table'!E$4))</f>
        <v>0</v>
      </c>
      <c r="G100" s="12">
        <f>($C100/INDEX('Nutrition Table'!$A$5:$AN$277,$B100+1,2))*(INDEX('Nutrition Table'!$A$5:$AN$277,$B100+1,'Nutrition Table'!F$4))</f>
        <v>0</v>
      </c>
      <c r="H100" s="16">
        <f>($C100/INDEX('Nutrition Table'!$A$5:$AN$277,$B100+1,2))*(INDEX('Nutrition Table'!$A$5:$AN$277,$B100+1,'Nutrition Table'!G$4))</f>
        <v>0</v>
      </c>
      <c r="I100" s="45">
        <f>($C100/INDEX('Nutrition Table'!$A$5:$AN$277,$B100+1,2))*(INDEX('Nutrition Table'!$A$5:$AN$277,$B100+1,'Nutrition Table'!H$4))</f>
        <v>0</v>
      </c>
      <c r="J100" s="12">
        <f>($C100/INDEX('Nutrition Table'!$A$5:$AN$277,$B100+1,2))*(INDEX('Nutrition Table'!$A$5:$AN$277,$B100+1,'Nutrition Table'!I$4))</f>
        <v>0</v>
      </c>
      <c r="K100" s="12">
        <f>($C100/INDEX('Nutrition Table'!$A$5:$AN$277,$B100+1,2))*(INDEX('Nutrition Table'!$A$5:$AN$277,$B100+1,'Nutrition Table'!J$4))</f>
        <v>0</v>
      </c>
      <c r="L100" s="12">
        <f>($C100/INDEX('Nutrition Table'!$A$5:$AN$277,$B100+1,2))*(INDEX('Nutrition Table'!$A$5:$AN$277,$B100+1,'Nutrition Table'!K$4))</f>
        <v>0</v>
      </c>
      <c r="M100" s="12">
        <f>($C100/INDEX('Nutrition Table'!$A$5:$AN$277,$B100+1,2))*(INDEX('Nutrition Table'!$A$5:$AN$277,$B100+1,'Nutrition Table'!L$4))</f>
        <v>0</v>
      </c>
      <c r="N100" s="12">
        <f>($C100/INDEX('Nutrition Table'!$A$5:$AN$277,$B100+1,2))*(INDEX('Nutrition Table'!$A$5:$AN$277,$B100+1,'Nutrition Table'!M$4))</f>
        <v>0</v>
      </c>
      <c r="O100" s="12">
        <f>($C100/INDEX('Nutrition Table'!$A$5:$AN$277,$B100+1,2))*(INDEX('Nutrition Table'!$A$5:$AN$277,$B100+1,'Nutrition Table'!N$4))</f>
        <v>0</v>
      </c>
      <c r="P100" s="12">
        <f>($C100/INDEX('Nutrition Table'!$A$5:$AN$277,$B100+1,2))*(INDEX('Nutrition Table'!$A$5:$AN$277,$B100+1,'Nutrition Table'!O$4))</f>
        <v>0</v>
      </c>
      <c r="Q100" s="12">
        <f>($C100/INDEX('Nutrition Table'!$A$5:$AN$277,$B100+1,2))*(INDEX('Nutrition Table'!$A$5:$AN$277,$B100+1,'Nutrition Table'!P$4))</f>
        <v>0</v>
      </c>
      <c r="R100" s="12">
        <f>($C100/INDEX('Nutrition Table'!$A$5:$AN$277,$B100+1,2))*(INDEX('Nutrition Table'!$A$5:$AN$277,$B100+1,'Nutrition Table'!Q$4))</f>
        <v>0</v>
      </c>
      <c r="S100" s="12">
        <f>($C100/INDEX('Nutrition Table'!$A$5:$AN$277,$B100+1,2))*(INDEX('Nutrition Table'!$A$5:$AN$277,$B100+1,'Nutrition Table'!R$4))</f>
        <v>0</v>
      </c>
      <c r="T100" s="12">
        <f>($C100/INDEX('Nutrition Table'!$A$5:$AN$277,$B100+1,2))*(INDEX('Nutrition Table'!$A$5:$AN$277,$B100+1,'Nutrition Table'!S$4))</f>
        <v>0</v>
      </c>
      <c r="U100" s="40">
        <f>($C100/INDEX('Nutrition Table'!$A$5:$AN$277,$B100+1,2))*(INDEX('Nutrition Table'!$A$5:$AN$277,$B100+1,'Nutrition Table'!T$4))</f>
        <v>0</v>
      </c>
      <c r="V100" s="12">
        <f>($C100/INDEX('Nutrition Table'!$A$5:$AN$277,$B100+1,2))*(INDEX('Nutrition Table'!$A$5:$AN$277,$B100+1,'Nutrition Table'!U$4))</f>
        <v>0</v>
      </c>
      <c r="W100" s="12">
        <f>($C100/INDEX('Nutrition Table'!$A$5:$AN$277,$B100+1,2))*(INDEX('Nutrition Table'!$A$5:$AN$277,$B100+1,'Nutrition Table'!V$4))</f>
        <v>0</v>
      </c>
      <c r="X100" s="12">
        <f>($C100/INDEX('Nutrition Table'!$A$5:$AN$277,$B100+1,2))*(INDEX('Nutrition Table'!$A$5:$AN$277,$B100+1,'Nutrition Table'!W$4))</f>
        <v>0</v>
      </c>
      <c r="Y100" s="12">
        <f>($C100/INDEX('Nutrition Table'!$A$5:$AN$277,$B100+1,2))*(INDEX('Nutrition Table'!$A$5:$AN$277,$B100+1,'Nutrition Table'!X$4))</f>
        <v>0</v>
      </c>
      <c r="Z100" s="12">
        <f>($C100/INDEX('Nutrition Table'!$A$5:$AN$277,$B100+1,2))*(INDEX('Nutrition Table'!$A$5:$AN$277,$B100+1,'Nutrition Table'!Y$4))</f>
        <v>0</v>
      </c>
      <c r="AA100" s="12">
        <f>($C100/INDEX('Nutrition Table'!$A$5:$AN$277,$B100+1,2))*(INDEX('Nutrition Table'!$A$5:$AN$277,$B100+1,'Nutrition Table'!Z$4))</f>
        <v>0</v>
      </c>
      <c r="AB100" s="12">
        <f>($C100/INDEX('Nutrition Table'!$A$5:$AN$277,$B100+1,2))*(INDEX('Nutrition Table'!$A$5:$AN$277,$B100+1,'Nutrition Table'!AA$4))</f>
        <v>0</v>
      </c>
      <c r="AC100" s="12">
        <f>($C100/INDEX('Nutrition Table'!$A$5:$AN$277,$B100+1,2))*(INDEX('Nutrition Table'!$A$5:$AN$277,$B100+1,'Nutrition Table'!AB$4))</f>
        <v>0</v>
      </c>
      <c r="AD100" s="12">
        <f>($C100/INDEX('Nutrition Table'!$A$5:$AN$277,$B100+1,2))*(INDEX('Nutrition Table'!$A$5:$AN$277,$B100+1,'Nutrition Table'!AC$4))</f>
        <v>0</v>
      </c>
      <c r="AE100" s="40">
        <f>($C100/INDEX('Nutrition Table'!$A$5:$AN$277,$B100+1,2))*(INDEX('Nutrition Table'!$A$5:$AN$277,$B100+1,'Nutrition Table'!AD$4))</f>
        <v>0</v>
      </c>
      <c r="AF100" s="12">
        <f>($C100/INDEX('Nutrition Table'!$A$5:$AN$277,$B100+1,2))*(INDEX('Nutrition Table'!$A$5:$AN$277,$B100+1,'Nutrition Table'!AE$4))</f>
        <v>0</v>
      </c>
      <c r="AG100" s="12">
        <f>($C100/INDEX('Nutrition Table'!$A$5:$AN$277,$B100+1,2))*(INDEX('Nutrition Table'!$A$5:$AN$277,$B100+1,'Nutrition Table'!AF$4))</f>
        <v>0</v>
      </c>
      <c r="AH100" s="40">
        <f>($C100/INDEX('Nutrition Table'!$A$5:$AN$277,$B100+1,2))*(INDEX('Nutrition Table'!$A$5:$AN$277,$B100+1,'Nutrition Table'!AG$4))</f>
        <v>0</v>
      </c>
      <c r="AI100" s="12">
        <f>($C100/INDEX('Nutrition Table'!$A$5:$AN$277,$B100+1,2))*(INDEX('Nutrition Table'!$A$5:$AN$277,$B100+1,'Nutrition Table'!AH$4))</f>
        <v>0</v>
      </c>
      <c r="AJ100" s="12">
        <f>($C100/INDEX('Nutrition Table'!$A$5:$AN$277,$B100+1,2))*(INDEX('Nutrition Table'!$A$5:$AN$277,$B100+1,'Nutrition Table'!AI$4))</f>
        <v>0</v>
      </c>
      <c r="AK100" s="40">
        <f>($C100/INDEX('Nutrition Table'!$A$5:$AN$277,$B100+1,2))*(INDEX('Nutrition Table'!$A$5:$AN$277,$B100+1,'Nutrition Table'!AJ$4))</f>
        <v>0</v>
      </c>
      <c r="AL100" s="12">
        <f>($C100/INDEX('Nutrition Table'!$A$5:$AN$277,$B100+1,2))*(INDEX('Nutrition Table'!$A$5:$AN$277,$B100+1,'Nutrition Table'!AK$4))</f>
        <v>0</v>
      </c>
      <c r="AM100" s="12" t="str">
        <f>INDEX('Nutrition Table'!$A$5:$AN$277,$B100+1,'Nutrition Table'!AL$4)</f>
        <v>-</v>
      </c>
      <c r="AN100" s="40" t="str">
        <f t="shared" si="21"/>
        <v>-</v>
      </c>
      <c r="AO100" s="131">
        <f>INDEX('Nutrition Table'!$A$5:$AN$277,$B100+1,'Nutrition Table'!AM$4)</f>
        <v>0</v>
      </c>
      <c r="AP100" s="12" t="str">
        <f>INDEX('Nutrition Table'!$A$5:$AN$277,$B100+1,'Nutrition Table'!AN$4)</f>
        <v xml:space="preserve"> --------------- </v>
      </c>
      <c r="AQ100" s="445">
        <f>($C100/INDEX('Nutrition Table'!$A$5:$AO$277,$B100+1,2))*(INDEX('Nutrition Table'!$A$5:$AO$277,$B100+1,'Nutrition Table'!AO$4))</f>
        <v>0</v>
      </c>
    </row>
    <row r="101" spans="1:43" ht="16.05" customHeight="1" x14ac:dyDescent="0.25">
      <c r="A101" s="301"/>
      <c r="B101" s="502">
        <v>1</v>
      </c>
      <c r="C101" s="485">
        <v>0</v>
      </c>
      <c r="D101" s="25" t="str">
        <f>INDEX('Nutrition Table'!$A$5:$AN$277,$B101+1,'Nutrition Table'!C$4)</f>
        <v>-</v>
      </c>
      <c r="E101" s="12">
        <f>($C101/INDEX('Nutrition Table'!$A$5:$AN$277,$B101+1,2))*(INDEX('Nutrition Table'!$A$5:$AN$277,$B101+1,'Nutrition Table'!D$4))</f>
        <v>0</v>
      </c>
      <c r="F101" s="12">
        <f>($C101/INDEX('Nutrition Table'!$A$5:$AN$277,$B101+1,2))*(INDEX('Nutrition Table'!$A$5:$AN$277,$B101+1,'Nutrition Table'!E$4))</f>
        <v>0</v>
      </c>
      <c r="G101" s="12">
        <f>($C101/INDEX('Nutrition Table'!$A$5:$AN$277,$B101+1,2))*(INDEX('Nutrition Table'!$A$5:$AN$277,$B101+1,'Nutrition Table'!F$4))</f>
        <v>0</v>
      </c>
      <c r="H101" s="16">
        <f>($C101/INDEX('Nutrition Table'!$A$5:$AN$277,$B101+1,2))*(INDEX('Nutrition Table'!$A$5:$AN$277,$B101+1,'Nutrition Table'!G$4))</f>
        <v>0</v>
      </c>
      <c r="I101" s="45">
        <f>($C101/INDEX('Nutrition Table'!$A$5:$AN$277,$B101+1,2))*(INDEX('Nutrition Table'!$A$5:$AN$277,$B101+1,'Nutrition Table'!H$4))</f>
        <v>0</v>
      </c>
      <c r="J101" s="12">
        <f>($C101/INDEX('Nutrition Table'!$A$5:$AN$277,$B101+1,2))*(INDEX('Nutrition Table'!$A$5:$AN$277,$B101+1,'Nutrition Table'!I$4))</f>
        <v>0</v>
      </c>
      <c r="K101" s="12">
        <f>($C101/INDEX('Nutrition Table'!$A$5:$AN$277,$B101+1,2))*(INDEX('Nutrition Table'!$A$5:$AN$277,$B101+1,'Nutrition Table'!J$4))</f>
        <v>0</v>
      </c>
      <c r="L101" s="12">
        <f>($C101/INDEX('Nutrition Table'!$A$5:$AN$277,$B101+1,2))*(INDEX('Nutrition Table'!$A$5:$AN$277,$B101+1,'Nutrition Table'!K$4))</f>
        <v>0</v>
      </c>
      <c r="M101" s="12">
        <f>($C101/INDEX('Nutrition Table'!$A$5:$AN$277,$B101+1,2))*(INDEX('Nutrition Table'!$A$5:$AN$277,$B101+1,'Nutrition Table'!L$4))</f>
        <v>0</v>
      </c>
      <c r="N101" s="12">
        <f>($C101/INDEX('Nutrition Table'!$A$5:$AN$277,$B101+1,2))*(INDEX('Nutrition Table'!$A$5:$AN$277,$B101+1,'Nutrition Table'!M$4))</f>
        <v>0</v>
      </c>
      <c r="O101" s="12">
        <f>($C101/INDEX('Nutrition Table'!$A$5:$AN$277,$B101+1,2))*(INDEX('Nutrition Table'!$A$5:$AN$277,$B101+1,'Nutrition Table'!N$4))</f>
        <v>0</v>
      </c>
      <c r="P101" s="12">
        <f>($C101/INDEX('Nutrition Table'!$A$5:$AN$277,$B101+1,2))*(INDEX('Nutrition Table'!$A$5:$AN$277,$B101+1,'Nutrition Table'!O$4))</f>
        <v>0</v>
      </c>
      <c r="Q101" s="12">
        <f>($C101/INDEX('Nutrition Table'!$A$5:$AN$277,$B101+1,2))*(INDEX('Nutrition Table'!$A$5:$AN$277,$B101+1,'Nutrition Table'!P$4))</f>
        <v>0</v>
      </c>
      <c r="R101" s="12">
        <f>($C101/INDEX('Nutrition Table'!$A$5:$AN$277,$B101+1,2))*(INDEX('Nutrition Table'!$A$5:$AN$277,$B101+1,'Nutrition Table'!Q$4))</f>
        <v>0</v>
      </c>
      <c r="S101" s="12">
        <f>($C101/INDEX('Nutrition Table'!$A$5:$AN$277,$B101+1,2))*(INDEX('Nutrition Table'!$A$5:$AN$277,$B101+1,'Nutrition Table'!R$4))</f>
        <v>0</v>
      </c>
      <c r="T101" s="12">
        <f>($C101/INDEX('Nutrition Table'!$A$5:$AN$277,$B101+1,2))*(INDEX('Nutrition Table'!$A$5:$AN$277,$B101+1,'Nutrition Table'!S$4))</f>
        <v>0</v>
      </c>
      <c r="U101" s="40">
        <f>($C101/INDEX('Nutrition Table'!$A$5:$AN$277,$B101+1,2))*(INDEX('Nutrition Table'!$A$5:$AN$277,$B101+1,'Nutrition Table'!T$4))</f>
        <v>0</v>
      </c>
      <c r="V101" s="12">
        <f>($C101/INDEX('Nutrition Table'!$A$5:$AN$277,$B101+1,2))*(INDEX('Nutrition Table'!$A$5:$AN$277,$B101+1,'Nutrition Table'!U$4))</f>
        <v>0</v>
      </c>
      <c r="W101" s="12">
        <f>($C101/INDEX('Nutrition Table'!$A$5:$AN$277,$B101+1,2))*(INDEX('Nutrition Table'!$A$5:$AN$277,$B101+1,'Nutrition Table'!V$4))</f>
        <v>0</v>
      </c>
      <c r="X101" s="12">
        <f>($C101/INDEX('Nutrition Table'!$A$5:$AN$277,$B101+1,2))*(INDEX('Nutrition Table'!$A$5:$AN$277,$B101+1,'Nutrition Table'!W$4))</f>
        <v>0</v>
      </c>
      <c r="Y101" s="12">
        <f>($C101/INDEX('Nutrition Table'!$A$5:$AN$277,$B101+1,2))*(INDEX('Nutrition Table'!$A$5:$AN$277,$B101+1,'Nutrition Table'!X$4))</f>
        <v>0</v>
      </c>
      <c r="Z101" s="12">
        <f>($C101/INDEX('Nutrition Table'!$A$5:$AN$277,$B101+1,2))*(INDEX('Nutrition Table'!$A$5:$AN$277,$B101+1,'Nutrition Table'!Y$4))</f>
        <v>0</v>
      </c>
      <c r="AA101" s="12">
        <f>($C101/INDEX('Nutrition Table'!$A$5:$AN$277,$B101+1,2))*(INDEX('Nutrition Table'!$A$5:$AN$277,$B101+1,'Nutrition Table'!Z$4))</f>
        <v>0</v>
      </c>
      <c r="AB101" s="12">
        <f>($C101/INDEX('Nutrition Table'!$A$5:$AN$277,$B101+1,2))*(INDEX('Nutrition Table'!$A$5:$AN$277,$B101+1,'Nutrition Table'!AA$4))</f>
        <v>0</v>
      </c>
      <c r="AC101" s="12">
        <f>($C101/INDEX('Nutrition Table'!$A$5:$AN$277,$B101+1,2))*(INDEX('Nutrition Table'!$A$5:$AN$277,$B101+1,'Nutrition Table'!AB$4))</f>
        <v>0</v>
      </c>
      <c r="AD101" s="12">
        <f>($C101/INDEX('Nutrition Table'!$A$5:$AN$277,$B101+1,2))*(INDEX('Nutrition Table'!$A$5:$AN$277,$B101+1,'Nutrition Table'!AC$4))</f>
        <v>0</v>
      </c>
      <c r="AE101" s="40">
        <f>($C101/INDEX('Nutrition Table'!$A$5:$AN$277,$B101+1,2))*(INDEX('Nutrition Table'!$A$5:$AN$277,$B101+1,'Nutrition Table'!AD$4))</f>
        <v>0</v>
      </c>
      <c r="AF101" s="12">
        <f>($C101/INDEX('Nutrition Table'!$A$5:$AN$277,$B101+1,2))*(INDEX('Nutrition Table'!$A$5:$AN$277,$B101+1,'Nutrition Table'!AE$4))</f>
        <v>0</v>
      </c>
      <c r="AG101" s="12">
        <f>($C101/INDEX('Nutrition Table'!$A$5:$AN$277,$B101+1,2))*(INDEX('Nutrition Table'!$A$5:$AN$277,$B101+1,'Nutrition Table'!AF$4))</f>
        <v>0</v>
      </c>
      <c r="AH101" s="40">
        <f>($C101/INDEX('Nutrition Table'!$A$5:$AN$277,$B101+1,2))*(INDEX('Nutrition Table'!$A$5:$AN$277,$B101+1,'Nutrition Table'!AG$4))</f>
        <v>0</v>
      </c>
      <c r="AI101" s="12">
        <f>($C101/INDEX('Nutrition Table'!$A$5:$AN$277,$B101+1,2))*(INDEX('Nutrition Table'!$A$5:$AN$277,$B101+1,'Nutrition Table'!AH$4))</f>
        <v>0</v>
      </c>
      <c r="AJ101" s="12">
        <f>($C101/INDEX('Nutrition Table'!$A$5:$AN$277,$B101+1,2))*(INDEX('Nutrition Table'!$A$5:$AN$277,$B101+1,'Nutrition Table'!AI$4))</f>
        <v>0</v>
      </c>
      <c r="AK101" s="40">
        <f>($C101/INDEX('Nutrition Table'!$A$5:$AN$277,$B101+1,2))*(INDEX('Nutrition Table'!$A$5:$AN$277,$B101+1,'Nutrition Table'!AJ$4))</f>
        <v>0</v>
      </c>
      <c r="AL101" s="12">
        <f>($C101/INDEX('Nutrition Table'!$A$5:$AN$277,$B101+1,2))*(INDEX('Nutrition Table'!$A$5:$AN$277,$B101+1,'Nutrition Table'!AK$4))</f>
        <v>0</v>
      </c>
      <c r="AM101" s="12" t="str">
        <f>INDEX('Nutrition Table'!$A$5:$AN$277,$B101+1,'Nutrition Table'!AL$4)</f>
        <v>-</v>
      </c>
      <c r="AN101" s="40" t="str">
        <f>IF(AM101="-","-",AM101*G101/100)</f>
        <v>-</v>
      </c>
      <c r="AO101" s="131">
        <f>INDEX('Nutrition Table'!$A$5:$AN$277,$B101+1,'Nutrition Table'!AM$4)</f>
        <v>0</v>
      </c>
      <c r="AP101" s="12" t="str">
        <f>INDEX('Nutrition Table'!$A$5:$AN$277,$B101+1,'Nutrition Table'!AN$4)</f>
        <v xml:space="preserve"> --------------- </v>
      </c>
      <c r="AQ101" s="445">
        <f>($C101/INDEX('Nutrition Table'!$A$5:$AO$277,$B101+1,2))*(INDEX('Nutrition Table'!$A$5:$AO$277,$B101+1,'Nutrition Table'!AO$4))</f>
        <v>0</v>
      </c>
    </row>
    <row r="102" spans="1:43" ht="16.05" customHeight="1" x14ac:dyDescent="0.25">
      <c r="A102" s="301"/>
      <c r="B102" s="502">
        <v>1</v>
      </c>
      <c r="C102" s="485">
        <v>0</v>
      </c>
      <c r="D102" s="25" t="str">
        <f>INDEX('Nutrition Table'!$A$5:$AN$277,$B102+1,'Nutrition Table'!C$4)</f>
        <v>-</v>
      </c>
      <c r="E102" s="12">
        <f>($C102/INDEX('Nutrition Table'!$A$5:$AN$277,$B102+1,2))*(INDEX('Nutrition Table'!$A$5:$AN$277,$B102+1,'Nutrition Table'!D$4))</f>
        <v>0</v>
      </c>
      <c r="F102" s="12">
        <f>($C102/INDEX('Nutrition Table'!$A$5:$AN$277,$B102+1,2))*(INDEX('Nutrition Table'!$A$5:$AN$277,$B102+1,'Nutrition Table'!E$4))</f>
        <v>0</v>
      </c>
      <c r="G102" s="12">
        <f>($C102/INDEX('Nutrition Table'!$A$5:$AN$277,$B102+1,2))*(INDEX('Nutrition Table'!$A$5:$AN$277,$B102+1,'Nutrition Table'!F$4))</f>
        <v>0</v>
      </c>
      <c r="H102" s="16">
        <f>($C102/INDEX('Nutrition Table'!$A$5:$AN$277,$B102+1,2))*(INDEX('Nutrition Table'!$A$5:$AN$277,$B102+1,'Nutrition Table'!G$4))</f>
        <v>0</v>
      </c>
      <c r="I102" s="45">
        <f>($C102/INDEX('Nutrition Table'!$A$5:$AN$277,$B102+1,2))*(INDEX('Nutrition Table'!$A$5:$AN$277,$B102+1,'Nutrition Table'!H$4))</f>
        <v>0</v>
      </c>
      <c r="J102" s="12">
        <f>($C102/INDEX('Nutrition Table'!$A$5:$AN$277,$B102+1,2))*(INDEX('Nutrition Table'!$A$5:$AN$277,$B102+1,'Nutrition Table'!I$4))</f>
        <v>0</v>
      </c>
      <c r="K102" s="12">
        <f>($C102/INDEX('Nutrition Table'!$A$5:$AN$277,$B102+1,2))*(INDEX('Nutrition Table'!$A$5:$AN$277,$B102+1,'Nutrition Table'!J$4))</f>
        <v>0</v>
      </c>
      <c r="L102" s="12">
        <f>($C102/INDEX('Nutrition Table'!$A$5:$AN$277,$B102+1,2))*(INDEX('Nutrition Table'!$A$5:$AN$277,$B102+1,'Nutrition Table'!K$4))</f>
        <v>0</v>
      </c>
      <c r="M102" s="12">
        <f>($C102/INDEX('Nutrition Table'!$A$5:$AN$277,$B102+1,2))*(INDEX('Nutrition Table'!$A$5:$AN$277,$B102+1,'Nutrition Table'!L$4))</f>
        <v>0</v>
      </c>
      <c r="N102" s="12">
        <f>($C102/INDEX('Nutrition Table'!$A$5:$AN$277,$B102+1,2))*(INDEX('Nutrition Table'!$A$5:$AN$277,$B102+1,'Nutrition Table'!M$4))</f>
        <v>0</v>
      </c>
      <c r="O102" s="12">
        <f>($C102/INDEX('Nutrition Table'!$A$5:$AN$277,$B102+1,2))*(INDEX('Nutrition Table'!$A$5:$AN$277,$B102+1,'Nutrition Table'!N$4))</f>
        <v>0</v>
      </c>
      <c r="P102" s="12">
        <f>($C102/INDEX('Nutrition Table'!$A$5:$AN$277,$B102+1,2))*(INDEX('Nutrition Table'!$A$5:$AN$277,$B102+1,'Nutrition Table'!O$4))</f>
        <v>0</v>
      </c>
      <c r="Q102" s="12">
        <f>($C102/INDEX('Nutrition Table'!$A$5:$AN$277,$B102+1,2))*(INDEX('Nutrition Table'!$A$5:$AN$277,$B102+1,'Nutrition Table'!P$4))</f>
        <v>0</v>
      </c>
      <c r="R102" s="12">
        <f>($C102/INDEX('Nutrition Table'!$A$5:$AN$277,$B102+1,2))*(INDEX('Nutrition Table'!$A$5:$AN$277,$B102+1,'Nutrition Table'!Q$4))</f>
        <v>0</v>
      </c>
      <c r="S102" s="12">
        <f>($C102/INDEX('Nutrition Table'!$A$5:$AN$277,$B102+1,2))*(INDEX('Nutrition Table'!$A$5:$AN$277,$B102+1,'Nutrition Table'!R$4))</f>
        <v>0</v>
      </c>
      <c r="T102" s="12">
        <f>($C102/INDEX('Nutrition Table'!$A$5:$AN$277,$B102+1,2))*(INDEX('Nutrition Table'!$A$5:$AN$277,$B102+1,'Nutrition Table'!S$4))</f>
        <v>0</v>
      </c>
      <c r="U102" s="40">
        <f>($C102/INDEX('Nutrition Table'!$A$5:$AN$277,$B102+1,2))*(INDEX('Nutrition Table'!$A$5:$AN$277,$B102+1,'Nutrition Table'!T$4))</f>
        <v>0</v>
      </c>
      <c r="V102" s="12">
        <f>($C102/INDEX('Nutrition Table'!$A$5:$AN$277,$B102+1,2))*(INDEX('Nutrition Table'!$A$5:$AN$277,$B102+1,'Nutrition Table'!U$4))</f>
        <v>0</v>
      </c>
      <c r="W102" s="12">
        <f>($C102/INDEX('Nutrition Table'!$A$5:$AN$277,$B102+1,2))*(INDEX('Nutrition Table'!$A$5:$AN$277,$B102+1,'Nutrition Table'!V$4))</f>
        <v>0</v>
      </c>
      <c r="X102" s="12">
        <f>($C102/INDEX('Nutrition Table'!$A$5:$AN$277,$B102+1,2))*(INDEX('Nutrition Table'!$A$5:$AN$277,$B102+1,'Nutrition Table'!W$4))</f>
        <v>0</v>
      </c>
      <c r="Y102" s="12">
        <f>($C102/INDEX('Nutrition Table'!$A$5:$AN$277,$B102+1,2))*(INDEX('Nutrition Table'!$A$5:$AN$277,$B102+1,'Nutrition Table'!X$4))</f>
        <v>0</v>
      </c>
      <c r="Z102" s="12">
        <f>($C102/INDEX('Nutrition Table'!$A$5:$AN$277,$B102+1,2))*(INDEX('Nutrition Table'!$A$5:$AN$277,$B102+1,'Nutrition Table'!Y$4))</f>
        <v>0</v>
      </c>
      <c r="AA102" s="12">
        <f>($C102/INDEX('Nutrition Table'!$A$5:$AN$277,$B102+1,2))*(INDEX('Nutrition Table'!$A$5:$AN$277,$B102+1,'Nutrition Table'!Z$4))</f>
        <v>0</v>
      </c>
      <c r="AB102" s="12">
        <f>($C102/INDEX('Nutrition Table'!$A$5:$AN$277,$B102+1,2))*(INDEX('Nutrition Table'!$A$5:$AN$277,$B102+1,'Nutrition Table'!AA$4))</f>
        <v>0</v>
      </c>
      <c r="AC102" s="12">
        <f>($C102/INDEX('Nutrition Table'!$A$5:$AN$277,$B102+1,2))*(INDEX('Nutrition Table'!$A$5:$AN$277,$B102+1,'Nutrition Table'!AB$4))</f>
        <v>0</v>
      </c>
      <c r="AD102" s="12">
        <f>($C102/INDEX('Nutrition Table'!$A$5:$AN$277,$B102+1,2))*(INDEX('Nutrition Table'!$A$5:$AN$277,$B102+1,'Nutrition Table'!AC$4))</f>
        <v>0</v>
      </c>
      <c r="AE102" s="40">
        <f>($C102/INDEX('Nutrition Table'!$A$5:$AN$277,$B102+1,2))*(INDEX('Nutrition Table'!$A$5:$AN$277,$B102+1,'Nutrition Table'!AD$4))</f>
        <v>0</v>
      </c>
      <c r="AF102" s="12">
        <f>($C102/INDEX('Nutrition Table'!$A$5:$AN$277,$B102+1,2))*(INDEX('Nutrition Table'!$A$5:$AN$277,$B102+1,'Nutrition Table'!AE$4))</f>
        <v>0</v>
      </c>
      <c r="AG102" s="12">
        <f>($C102/INDEX('Nutrition Table'!$A$5:$AN$277,$B102+1,2))*(INDEX('Nutrition Table'!$A$5:$AN$277,$B102+1,'Nutrition Table'!AF$4))</f>
        <v>0</v>
      </c>
      <c r="AH102" s="40">
        <f>($C102/INDEX('Nutrition Table'!$A$5:$AN$277,$B102+1,2))*(INDEX('Nutrition Table'!$A$5:$AN$277,$B102+1,'Nutrition Table'!AG$4))</f>
        <v>0</v>
      </c>
      <c r="AI102" s="12">
        <f>($C102/INDEX('Nutrition Table'!$A$5:$AN$277,$B102+1,2))*(INDEX('Nutrition Table'!$A$5:$AN$277,$B102+1,'Nutrition Table'!AH$4))</f>
        <v>0</v>
      </c>
      <c r="AJ102" s="12">
        <f>($C102/INDEX('Nutrition Table'!$A$5:$AN$277,$B102+1,2))*(INDEX('Nutrition Table'!$A$5:$AN$277,$B102+1,'Nutrition Table'!AI$4))</f>
        <v>0</v>
      </c>
      <c r="AK102" s="40">
        <f>($C102/INDEX('Nutrition Table'!$A$5:$AN$277,$B102+1,2))*(INDEX('Nutrition Table'!$A$5:$AN$277,$B102+1,'Nutrition Table'!AJ$4))</f>
        <v>0</v>
      </c>
      <c r="AL102" s="12">
        <f>($C102/INDEX('Nutrition Table'!$A$5:$AN$277,$B102+1,2))*(INDEX('Nutrition Table'!$A$5:$AN$277,$B102+1,'Nutrition Table'!AK$4))</f>
        <v>0</v>
      </c>
      <c r="AM102" s="12" t="str">
        <f>INDEX('Nutrition Table'!$A$5:$AN$277,$B102+1,'Nutrition Table'!AL$4)</f>
        <v>-</v>
      </c>
      <c r="AN102" s="40" t="str">
        <f>IF(AM102="-","-",AM102*G102/100)</f>
        <v>-</v>
      </c>
      <c r="AO102" s="131">
        <f>INDEX('Nutrition Table'!$A$5:$AN$277,$B102+1,'Nutrition Table'!AM$4)</f>
        <v>0</v>
      </c>
      <c r="AP102" s="12" t="str">
        <f>INDEX('Nutrition Table'!$A$5:$AN$277,$B102+1,'Nutrition Table'!AN$4)</f>
        <v xml:space="preserve"> --------------- </v>
      </c>
      <c r="AQ102" s="445">
        <f>($C102/INDEX('Nutrition Table'!$A$5:$AO$277,$B102+1,2))*(INDEX('Nutrition Table'!$A$5:$AO$277,$B102+1,'Nutrition Table'!AO$4))</f>
        <v>0</v>
      </c>
    </row>
    <row r="103" spans="1:43" ht="16.05" customHeight="1" x14ac:dyDescent="0.25">
      <c r="A103" s="301"/>
      <c r="B103" s="35" t="s">
        <v>208</v>
      </c>
      <c r="C103" s="489">
        <f>SUM(C93:C102)</f>
        <v>400</v>
      </c>
      <c r="D103" s="490" t="s">
        <v>200</v>
      </c>
      <c r="E103" s="13">
        <f>SUM(E93:E102)</f>
        <v>340</v>
      </c>
      <c r="F103" s="13">
        <f t="shared" ref="F103:AL103" si="22">SUM(F93:F102)</f>
        <v>9.6999999999999993</v>
      </c>
      <c r="G103" s="13">
        <f t="shared" si="22"/>
        <v>77.8</v>
      </c>
      <c r="H103" s="17">
        <f t="shared" si="22"/>
        <v>4.9000000000000004</v>
      </c>
      <c r="I103" s="92">
        <f t="shared" si="22"/>
        <v>546</v>
      </c>
      <c r="J103" s="93">
        <f t="shared" si="22"/>
        <v>910</v>
      </c>
      <c r="K103" s="93">
        <f t="shared" si="22"/>
        <v>1030</v>
      </c>
      <c r="L103" s="93">
        <f t="shared" si="22"/>
        <v>12150</v>
      </c>
      <c r="M103" s="93">
        <f t="shared" si="22"/>
        <v>4600</v>
      </c>
      <c r="N103" s="93">
        <f t="shared" si="22"/>
        <v>1220</v>
      </c>
      <c r="O103" s="93">
        <f t="shared" si="22"/>
        <v>243</v>
      </c>
      <c r="P103" s="93">
        <f t="shared" si="22"/>
        <v>3.65</v>
      </c>
      <c r="Q103" s="93">
        <f t="shared" si="22"/>
        <v>0</v>
      </c>
      <c r="R103" s="93">
        <f t="shared" si="22"/>
        <v>0</v>
      </c>
      <c r="S103" s="93">
        <f t="shared" si="22"/>
        <v>7200</v>
      </c>
      <c r="T103" s="93">
        <f t="shared" si="22"/>
        <v>2.9</v>
      </c>
      <c r="U103" s="106">
        <f t="shared" si="22"/>
        <v>22600</v>
      </c>
      <c r="V103" s="93">
        <f t="shared" si="22"/>
        <v>0</v>
      </c>
      <c r="W103" s="93">
        <f t="shared" si="22"/>
        <v>390</v>
      </c>
      <c r="X103" s="93">
        <f t="shared" si="22"/>
        <v>8750</v>
      </c>
      <c r="Y103" s="93">
        <f t="shared" si="22"/>
        <v>78000</v>
      </c>
      <c r="Z103" s="93">
        <f t="shared" si="22"/>
        <v>2177</v>
      </c>
      <c r="AA103" s="93">
        <f t="shared" si="22"/>
        <v>243000</v>
      </c>
      <c r="AB103" s="93">
        <f t="shared" si="22"/>
        <v>486000</v>
      </c>
      <c r="AC103" s="93">
        <f t="shared" si="22"/>
        <v>17.3</v>
      </c>
      <c r="AD103" s="93">
        <f t="shared" si="22"/>
        <v>231000</v>
      </c>
      <c r="AE103" s="106">
        <f t="shared" si="22"/>
        <v>3650</v>
      </c>
      <c r="AF103" s="93">
        <f t="shared" si="22"/>
        <v>305.8</v>
      </c>
      <c r="AG103" s="93">
        <f t="shared" si="22"/>
        <v>7.3</v>
      </c>
      <c r="AH103" s="106">
        <f t="shared" si="22"/>
        <v>0</v>
      </c>
      <c r="AI103" s="93">
        <f t="shared" si="22"/>
        <v>0.80500000000000005</v>
      </c>
      <c r="AJ103" s="93">
        <f t="shared" si="22"/>
        <v>2.38</v>
      </c>
      <c r="AK103" s="106">
        <f t="shared" si="22"/>
        <v>1.3149999999999999</v>
      </c>
      <c r="AL103" s="93">
        <f t="shared" si="22"/>
        <v>31</v>
      </c>
      <c r="AM103" s="93">
        <f>100*AN103/(IF(AM93="-",0,G93)+IF(AM94="-",0,G94)+IF(AM95="-",0,G95)+IF(AM96="-",0,G96)+IF(AM97="-",0,G97)+IF(AM98="-",0,G98)+IF(AM99="-",0,G99)+IF(AM100="-",0,G100)+IF(AM101="-",0,G101)+IF(AM102="-",0,G102)+0.0001)</f>
        <v>59.999922879276504</v>
      </c>
      <c r="AN103" s="106">
        <f>SUM(AN93:AN102)</f>
        <v>46.68</v>
      </c>
      <c r="AO103" s="136"/>
      <c r="AP103" s="93"/>
      <c r="AQ103" s="446">
        <f>SUM(AQ93:AQ102)</f>
        <v>0</v>
      </c>
    </row>
    <row r="104" spans="1:43" ht="16.05" customHeight="1" x14ac:dyDescent="0.25">
      <c r="A104" s="301"/>
      <c r="B104" s="35" t="s">
        <v>209</v>
      </c>
      <c r="C104" s="491">
        <f>E103*100/C103</f>
        <v>85</v>
      </c>
      <c r="D104" s="490" t="s">
        <v>895</v>
      </c>
      <c r="E104" s="2"/>
      <c r="F104" s="3">
        <f>IF((F103+G103+H103)&gt;0,F103*4/(F103*4+G103*4+H103*9),0)</f>
        <v>9.8452169500126863E-2</v>
      </c>
      <c r="G104" s="3">
        <f>IF((F103+G103+H103)&gt;0,G103*4/(F103*4+G103*4+H103*9),0)</f>
        <v>0.78964729764019281</v>
      </c>
      <c r="H104" s="5">
        <f>IF((F103+G103+H103)&gt;0,H103*9/(F103*4+G103*4+H103*9),0)</f>
        <v>0.11190053285968028</v>
      </c>
      <c r="I104" s="95"/>
      <c r="J104" s="82"/>
      <c r="K104" s="82"/>
      <c r="L104" s="82"/>
      <c r="M104" s="82"/>
      <c r="N104" s="82"/>
      <c r="O104" s="82"/>
      <c r="P104" s="82"/>
      <c r="Q104" s="82"/>
      <c r="R104" s="82"/>
      <c r="S104" s="82"/>
      <c r="T104" s="82"/>
      <c r="U104" s="94"/>
      <c r="V104" s="82"/>
      <c r="W104" s="82"/>
      <c r="X104" s="82"/>
      <c r="Y104" s="82"/>
      <c r="Z104" s="82"/>
      <c r="AA104" s="82"/>
      <c r="AB104" s="82"/>
      <c r="AC104" s="82"/>
      <c r="AD104" s="82"/>
      <c r="AE104" s="94"/>
      <c r="AF104" s="82"/>
      <c r="AG104" s="82"/>
      <c r="AH104" s="94"/>
      <c r="AI104" s="303">
        <f>IF((AI103+AJ103+AK103)&gt;0,AI103/(AI103+AJ103+AK103),0)</f>
        <v>0.1788888888888889</v>
      </c>
      <c r="AJ104" s="303">
        <f>IF((AI103+AJ103+AK103)&gt;0,AJ103/(AI103+AJ103+AK103),0)</f>
        <v>0.52888888888888885</v>
      </c>
      <c r="AK104" s="129">
        <f>IF((AI103+AJ103+AK103)&gt;0,AK103/(AI103+AJ103+AK103),0)</f>
        <v>0.29222222222222222</v>
      </c>
      <c r="AL104" s="303">
        <f>IF(G103&gt;0,AL103/G103,0)</f>
        <v>0.39845758354755784</v>
      </c>
      <c r="AM104" s="82"/>
      <c r="AN104" s="94"/>
      <c r="AO104" s="132"/>
      <c r="AP104" s="82"/>
      <c r="AQ104" s="447"/>
    </row>
    <row r="105" spans="1:43" ht="16.05" customHeight="1" x14ac:dyDescent="0.25">
      <c r="A105" s="300"/>
      <c r="B105" s="503" t="s">
        <v>429</v>
      </c>
      <c r="C105" s="4"/>
      <c r="D105" s="41"/>
      <c r="E105" s="48">
        <f>IF($C$9=0,0,E103/$C$9)</f>
        <v>9.0419519978724813E-2</v>
      </c>
      <c r="F105" s="49">
        <f>IF($E$10=0,0,F103/$E$10)</f>
        <v>3.43948762272012E-2</v>
      </c>
      <c r="G105" s="49">
        <f>IF($E$11=0,0,G103/$E$11)</f>
        <v>0.16552090951399506</v>
      </c>
      <c r="H105" s="50">
        <f>IF($E$12=0,0,H103/$E$12)</f>
        <v>5.8639718103849478E-2</v>
      </c>
      <c r="I105" s="126">
        <f>IF(I$119=0,0,I103/I$119)</f>
        <v>0.12100259291270526</v>
      </c>
      <c r="J105" s="127">
        <f>IF(J$119=0,0,J103/J$119)</f>
        <v>0.50417747046960526</v>
      </c>
      <c r="K105" s="127">
        <f t="shared" ref="K105:AH105" si="23">IF(K$119=0,0,K103/K$119)</f>
        <v>0.52676530304347602</v>
      </c>
      <c r="L105" s="127">
        <f t="shared" si="23"/>
        <v>0.50487002194003061</v>
      </c>
      <c r="M105" s="127">
        <f t="shared" si="23"/>
        <v>0.61166145867960908</v>
      </c>
      <c r="N105" s="127">
        <f t="shared" si="23"/>
        <v>0.62393560166314643</v>
      </c>
      <c r="O105" s="127">
        <f t="shared" si="23"/>
        <v>0.40389601755202448</v>
      </c>
      <c r="P105" s="127">
        <f t="shared" si="23"/>
        <v>1.0111251468209117</v>
      </c>
      <c r="Q105" s="127">
        <f t="shared" si="23"/>
        <v>0</v>
      </c>
      <c r="R105" s="127">
        <f t="shared" si="23"/>
        <v>0</v>
      </c>
      <c r="S105" s="127">
        <f t="shared" si="23"/>
        <v>0.31912771757196995</v>
      </c>
      <c r="T105" s="127">
        <f t="shared" si="23"/>
        <v>1.6067194113866545E-2</v>
      </c>
      <c r="U105" s="128">
        <f t="shared" si="23"/>
        <v>2.7319266731539851E-2</v>
      </c>
      <c r="V105" s="127">
        <f t="shared" si="23"/>
        <v>0</v>
      </c>
      <c r="W105" s="127">
        <f t="shared" si="23"/>
        <v>0.28810141169691728</v>
      </c>
      <c r="X105" s="127">
        <f t="shared" si="23"/>
        <v>0.7271790439465462</v>
      </c>
      <c r="Y105" s="127">
        <f t="shared" si="23"/>
        <v>0.12347203358439314</v>
      </c>
      <c r="Z105" s="127">
        <f t="shared" si="23"/>
        <v>0.62929442133530666</v>
      </c>
      <c r="AA105" s="127">
        <f t="shared" si="23"/>
        <v>0.23079772431544254</v>
      </c>
      <c r="AB105" s="127">
        <f t="shared" si="23"/>
        <v>6.8748258306727567E-2</v>
      </c>
      <c r="AC105" s="127">
        <f t="shared" si="23"/>
        <v>0.20912536037860155</v>
      </c>
      <c r="AD105" s="127">
        <f t="shared" si="23"/>
        <v>0.10238680938767369</v>
      </c>
      <c r="AE105" s="128">
        <f t="shared" si="23"/>
        <v>0.2206091229427444</v>
      </c>
      <c r="AF105" s="127">
        <f t="shared" si="23"/>
        <v>5.4948905424272755E-2</v>
      </c>
      <c r="AG105" s="127">
        <f t="shared" si="23"/>
        <v>0.12772107117737833</v>
      </c>
      <c r="AH105" s="128">
        <f t="shared" si="23"/>
        <v>0</v>
      </c>
      <c r="AI105" s="127"/>
      <c r="AJ105" s="127"/>
      <c r="AK105" s="128"/>
      <c r="AL105" s="127"/>
      <c r="AM105" s="127"/>
      <c r="AN105" s="128"/>
      <c r="AO105" s="137"/>
      <c r="AP105" s="127"/>
      <c r="AQ105" s="448"/>
    </row>
    <row r="106" spans="1:43" ht="16.05" customHeight="1" x14ac:dyDescent="0.25">
      <c r="A106" s="302" t="s">
        <v>945</v>
      </c>
      <c r="B106" s="501">
        <v>206</v>
      </c>
      <c r="C106" s="484">
        <v>400</v>
      </c>
      <c r="D106" s="38" t="str">
        <f>INDEX('Nutrition Table'!$A$5:$AN$277,$B106+1,'Nutrition Table'!C$4)</f>
        <v>gr</v>
      </c>
      <c r="E106" s="39">
        <f>($C106/INDEX('Nutrition Table'!$A$5:$AN$277,$B106+1,2))*(INDEX('Nutrition Table'!$A$5:$AN$277,$B106+1,'Nutrition Table'!D$4))</f>
        <v>250.8</v>
      </c>
      <c r="F106" s="12">
        <f>($C106/INDEX('Nutrition Table'!$A$5:$AN$277,$B106+1,2))*(INDEX('Nutrition Table'!$A$5:$AN$277,$B106+1,'Nutrition Table'!E$4))</f>
        <v>48</v>
      </c>
      <c r="G106" s="12">
        <f>($C106/INDEX('Nutrition Table'!$A$5:$AN$277,$B106+1,2))*(INDEX('Nutrition Table'!$A$5:$AN$277,$B106+1,'Nutrition Table'!F$4))</f>
        <v>12</v>
      </c>
      <c r="H106" s="16">
        <f>($C106/INDEX('Nutrition Table'!$A$5:$AN$277,$B106+1,2))*(INDEX('Nutrition Table'!$A$5:$AN$277,$B106+1,'Nutrition Table'!G$4))</f>
        <v>1.2</v>
      </c>
      <c r="I106" s="45">
        <f>($C106/INDEX('Nutrition Table'!$A$5:$AN$277,$B106+1,2))*(INDEX('Nutrition Table'!$A$5:$AN$277,$B106+1,'Nutrition Table'!H$4))</f>
        <v>164</v>
      </c>
      <c r="J106" s="12">
        <f>($C106/INDEX('Nutrition Table'!$A$5:$AN$277,$B106+1,2))*(INDEX('Nutrition Table'!$A$5:$AN$277,$B106+1,'Nutrition Table'!I$4))</f>
        <v>84</v>
      </c>
      <c r="K106" s="12">
        <f>($C106/INDEX('Nutrition Table'!$A$5:$AN$277,$B106+1,2))*(INDEX('Nutrition Table'!$A$5:$AN$277,$B106+1,'Nutrition Table'!J$4))</f>
        <v>660</v>
      </c>
      <c r="L106" s="12">
        <f>($C106/INDEX('Nutrition Table'!$A$5:$AN$277,$B106+1,2))*(INDEX('Nutrition Table'!$A$5:$AN$277,$B106+1,'Nutrition Table'!K$4))</f>
        <v>512</v>
      </c>
      <c r="M106" s="12">
        <f>($C106/INDEX('Nutrition Table'!$A$5:$AN$277,$B106+1,2))*(INDEX('Nutrition Table'!$A$5:$AN$277,$B106+1,'Nutrition Table'!L$4))</f>
        <v>860</v>
      </c>
      <c r="N106" s="12">
        <f>($C106/INDEX('Nutrition Table'!$A$5:$AN$277,$B106+1,2))*(INDEX('Nutrition Table'!$A$5:$AN$277,$B106+1,'Nutrition Table'!M$4))</f>
        <v>272</v>
      </c>
      <c r="O106" s="12">
        <f>($C106/INDEX('Nutrition Table'!$A$5:$AN$277,$B106+1,2))*(INDEX('Nutrition Table'!$A$5:$AN$277,$B106+1,'Nutrition Table'!N$4))</f>
        <v>48</v>
      </c>
      <c r="P106" s="12">
        <f>($C106/INDEX('Nutrition Table'!$A$5:$AN$277,$B106+1,2))*(INDEX('Nutrition Table'!$A$5:$AN$277,$B106+1,'Nutrition Table'!O$4))</f>
        <v>4</v>
      </c>
      <c r="Q106" s="12">
        <f>($C106/INDEX('Nutrition Table'!$A$5:$AN$277,$B106+1,2))*(INDEX('Nutrition Table'!$A$5:$AN$277,$B106+1,'Nutrition Table'!P$4))</f>
        <v>0</v>
      </c>
      <c r="R106" s="12">
        <f>($C106/INDEX('Nutrition Table'!$A$5:$AN$277,$B106+1,2))*(INDEX('Nutrition Table'!$A$5:$AN$277,$B106+1,'Nutrition Table'!Q$4))</f>
        <v>0</v>
      </c>
      <c r="S106" s="12">
        <f>($C106/INDEX('Nutrition Table'!$A$5:$AN$277,$B106+1,2))*(INDEX('Nutrition Table'!$A$5:$AN$277,$B106+1,'Nutrition Table'!R$4))</f>
        <v>40</v>
      </c>
      <c r="T106" s="12">
        <f>($C106/INDEX('Nutrition Table'!$A$5:$AN$277,$B106+1,2))*(INDEX('Nutrition Table'!$A$5:$AN$277,$B106+1,'Nutrition Table'!S$4))</f>
        <v>0</v>
      </c>
      <c r="U106" s="40">
        <f>($C106/INDEX('Nutrition Table'!$A$5:$AN$277,$B106+1,2))*(INDEX('Nutrition Table'!$A$5:$AN$277,$B106+1,'Nutrition Table'!T$4))</f>
        <v>0</v>
      </c>
      <c r="V106" s="12">
        <f>($C106/INDEX('Nutrition Table'!$A$5:$AN$277,$B106+1,2))*(INDEX('Nutrition Table'!$A$5:$AN$277,$B106+1,'Nutrition Table'!U$4))</f>
        <v>244000</v>
      </c>
      <c r="W106" s="12">
        <f>($C106/INDEX('Nutrition Table'!$A$5:$AN$277,$B106+1,2))*(INDEX('Nutrition Table'!$A$5:$AN$277,$B106+1,'Nutrition Table'!V$4))</f>
        <v>112</v>
      </c>
      <c r="X106" s="12">
        <f>($C106/INDEX('Nutrition Table'!$A$5:$AN$277,$B106+1,2))*(INDEX('Nutrition Table'!$A$5:$AN$277,$B106+1,'Nutrition Table'!W$4))</f>
        <v>560</v>
      </c>
      <c r="Y106" s="12">
        <f>($C106/INDEX('Nutrition Table'!$A$5:$AN$277,$B106+1,2))*(INDEX('Nutrition Table'!$A$5:$AN$277,$B106+1,'Nutrition Table'!X$4))</f>
        <v>20000</v>
      </c>
      <c r="Z106" s="12">
        <f>($C106/INDEX('Nutrition Table'!$A$5:$AN$277,$B106+1,2))*(INDEX('Nutrition Table'!$A$5:$AN$277,$B106+1,'Nutrition Table'!Y$4))</f>
        <v>12</v>
      </c>
      <c r="AA106" s="12">
        <f>($C106/INDEX('Nutrition Table'!$A$5:$AN$277,$B106+1,2))*(INDEX('Nutrition Table'!$A$5:$AN$277,$B106+1,'Nutrition Table'!Z$4))</f>
        <v>536000</v>
      </c>
      <c r="AB106" s="12">
        <f>($C106/INDEX('Nutrition Table'!$A$5:$AN$277,$B106+1,2))*(INDEX('Nutrition Table'!$A$5:$AN$277,$B106+1,'Nutrition Table'!AA$4))</f>
        <v>344000</v>
      </c>
      <c r="AC106" s="12">
        <f>($C106/INDEX('Nutrition Table'!$A$5:$AN$277,$B106+1,2))*(INDEX('Nutrition Table'!$A$5:$AN$277,$B106+1,'Nutrition Table'!AB$4))</f>
        <v>36</v>
      </c>
      <c r="AD106" s="12">
        <f>($C106/INDEX('Nutrition Table'!$A$5:$AN$277,$B106+1,2))*(INDEX('Nutrition Table'!$A$5:$AN$277,$B106+1,'Nutrition Table'!AC$4))</f>
        <v>1624000</v>
      </c>
      <c r="AE106" s="40">
        <f>($C106/INDEX('Nutrition Table'!$A$5:$AN$277,$B106+1,2))*(INDEX('Nutrition Table'!$A$5:$AN$277,$B106+1,'Nutrition Table'!AD$4))</f>
        <v>1520</v>
      </c>
      <c r="AF106" s="12">
        <f>($C106/INDEX('Nutrition Table'!$A$5:$AN$277,$B106+1,2))*(INDEX('Nutrition Table'!$A$5:$AN$277,$B106+1,'Nutrition Table'!AE$4))</f>
        <v>324.04000000000002</v>
      </c>
      <c r="AG106" s="12">
        <f>($C106/INDEX('Nutrition Table'!$A$5:$AN$277,$B106+1,2))*(INDEX('Nutrition Table'!$A$5:$AN$277,$B106+1,'Nutrition Table'!AF$4))</f>
        <v>0</v>
      </c>
      <c r="AH106" s="40">
        <f>($C106/INDEX('Nutrition Table'!$A$5:$AN$277,$B106+1,2))*(INDEX('Nutrition Table'!$A$5:$AN$277,$B106+1,'Nutrition Table'!AG$4))</f>
        <v>28</v>
      </c>
      <c r="AI106" s="12">
        <f>($C106/INDEX('Nutrition Table'!$A$5:$AN$277,$B106+1,2))*(INDEX('Nutrition Table'!$A$5:$AN$277,$B106+1,'Nutrition Table'!AH$4))</f>
        <v>1.2</v>
      </c>
      <c r="AJ106" s="12">
        <f>($C106/INDEX('Nutrition Table'!$A$5:$AN$277,$B106+1,2))*(INDEX('Nutrition Table'!$A$5:$AN$277,$B106+1,'Nutrition Table'!AI$4))</f>
        <v>0</v>
      </c>
      <c r="AK106" s="40">
        <f>($C106/INDEX('Nutrition Table'!$A$5:$AN$277,$B106+1,2))*(INDEX('Nutrition Table'!$A$5:$AN$277,$B106+1,'Nutrition Table'!AJ$4))</f>
        <v>0</v>
      </c>
      <c r="AL106" s="12">
        <f>($C106/INDEX('Nutrition Table'!$A$5:$AN$277,$B106+1,2))*(INDEX('Nutrition Table'!$A$5:$AN$277,$B106+1,'Nutrition Table'!AK$4))</f>
        <v>12</v>
      </c>
      <c r="AM106" s="12">
        <f>INDEX('Nutrition Table'!$A$5:$AN$277,$B106+1,'Nutrition Table'!AL$4)</f>
        <v>30</v>
      </c>
      <c r="AN106" s="40">
        <f>IF(AM106="-","-",AM106*G106/100)</f>
        <v>3.6</v>
      </c>
      <c r="AO106" s="131">
        <f>INDEX('Nutrition Table'!$A$5:$AN$277,$B106+1,'Nutrition Table'!AM$4)</f>
        <v>0</v>
      </c>
      <c r="AP106" s="12" t="str">
        <f>INDEX('Nutrition Table'!$A$5:$AN$277,$B106+1,'Nutrition Table'!AN$4)</f>
        <v>kwark, mager</v>
      </c>
      <c r="AQ106" s="445">
        <f>($C106/INDEX('Nutrition Table'!$A$5:$AO$277,$B106+1,2))*(INDEX('Nutrition Table'!$A$5:$AO$277,$B106+1,'Nutrition Table'!AO$4))</f>
        <v>0</v>
      </c>
    </row>
    <row r="107" spans="1:43" ht="16.05" customHeight="1" x14ac:dyDescent="0.25">
      <c r="A107" s="483" t="s">
        <v>946</v>
      </c>
      <c r="B107" s="502">
        <v>59</v>
      </c>
      <c r="C107" s="485">
        <v>100</v>
      </c>
      <c r="D107" s="25" t="str">
        <f>INDEX('Nutrition Table'!$A$5:$AN$277,$B107+1,'Nutrition Table'!C$4)</f>
        <v>gr</v>
      </c>
      <c r="E107" s="12">
        <f>($C107/INDEX('Nutrition Table'!$A$5:$AN$277,$B107+1,2))*(INDEX('Nutrition Table'!$A$5:$AN$277,$B107+1,'Nutrition Table'!D$4))</f>
        <v>75</v>
      </c>
      <c r="F107" s="12">
        <f>($C107/INDEX('Nutrition Table'!$A$5:$AN$277,$B107+1,2))*(INDEX('Nutrition Table'!$A$5:$AN$277,$B107+1,'Nutrition Table'!E$4))</f>
        <v>0.74</v>
      </c>
      <c r="G107" s="12">
        <f>($C107/INDEX('Nutrition Table'!$A$5:$AN$277,$B107+1,2))*(INDEX('Nutrition Table'!$A$5:$AN$277,$B107+1,'Nutrition Table'!F$4))</f>
        <v>19.3</v>
      </c>
      <c r="H107" s="16">
        <f>($C107/INDEX('Nutrition Table'!$A$5:$AN$277,$B107+1,2))*(INDEX('Nutrition Table'!$A$5:$AN$277,$B107+1,'Nutrition Table'!G$4))</f>
        <v>0.1</v>
      </c>
      <c r="I107" s="45">
        <f>($C107/INDEX('Nutrition Table'!$A$5:$AN$277,$B107+1,2))*(INDEX('Nutrition Table'!$A$5:$AN$277,$B107+1,'Nutrition Table'!H$4))</f>
        <v>726</v>
      </c>
      <c r="J107" s="12">
        <f>($C107/INDEX('Nutrition Table'!$A$5:$AN$277,$B107+1,2))*(INDEX('Nutrition Table'!$A$5:$AN$277,$B107+1,'Nutrition Table'!I$4))</f>
        <v>16</v>
      </c>
      <c r="K107" s="12">
        <f>($C107/INDEX('Nutrition Table'!$A$5:$AN$277,$B107+1,2))*(INDEX('Nutrition Table'!$A$5:$AN$277,$B107+1,'Nutrition Table'!J$4))</f>
        <v>39</v>
      </c>
      <c r="L107" s="12">
        <f>($C107/INDEX('Nutrition Table'!$A$5:$AN$277,$B107+1,2))*(INDEX('Nutrition Table'!$A$5:$AN$277,$B107+1,'Nutrition Table'!K$4))</f>
        <v>170</v>
      </c>
      <c r="M107" s="12">
        <f>($C107/INDEX('Nutrition Table'!$A$5:$AN$277,$B107+1,2))*(INDEX('Nutrition Table'!$A$5:$AN$277,$B107+1,'Nutrition Table'!L$4))</f>
        <v>105</v>
      </c>
      <c r="N107" s="12">
        <f>($C107/INDEX('Nutrition Table'!$A$5:$AN$277,$B107+1,2))*(INDEX('Nutrition Table'!$A$5:$AN$277,$B107+1,'Nutrition Table'!M$4))</f>
        <v>44</v>
      </c>
      <c r="O107" s="12">
        <f>($C107/INDEX('Nutrition Table'!$A$5:$AN$277,$B107+1,2))*(INDEX('Nutrition Table'!$A$5:$AN$277,$B107+1,'Nutrition Table'!N$4))</f>
        <v>8</v>
      </c>
      <c r="P107" s="12">
        <f>($C107/INDEX('Nutrition Table'!$A$5:$AN$277,$B107+1,2))*(INDEX('Nutrition Table'!$A$5:$AN$277,$B107+1,'Nutrition Table'!O$4))</f>
        <v>0</v>
      </c>
      <c r="Q107" s="12">
        <f>($C107/INDEX('Nutrition Table'!$A$5:$AN$277,$B107+1,2))*(INDEX('Nutrition Table'!$A$5:$AN$277,$B107+1,'Nutrition Table'!P$4))</f>
        <v>2000</v>
      </c>
      <c r="R107" s="12">
        <f>($C107/INDEX('Nutrition Table'!$A$5:$AN$277,$B107+1,2))*(INDEX('Nutrition Table'!$A$5:$AN$277,$B107+1,'Nutrition Table'!Q$4))</f>
        <v>0</v>
      </c>
      <c r="S107" s="12">
        <f>($C107/INDEX('Nutrition Table'!$A$5:$AN$277,$B107+1,2))*(INDEX('Nutrition Table'!$A$5:$AN$277,$B107+1,'Nutrition Table'!R$4))</f>
        <v>0</v>
      </c>
      <c r="T107" s="12">
        <f>($C107/INDEX('Nutrition Table'!$A$5:$AN$277,$B107+1,2))*(INDEX('Nutrition Table'!$A$5:$AN$277,$B107+1,'Nutrition Table'!S$4))</f>
        <v>0</v>
      </c>
      <c r="U107" s="40">
        <f>($C107/INDEX('Nutrition Table'!$A$5:$AN$277,$B107+1,2))*(INDEX('Nutrition Table'!$A$5:$AN$277,$B107+1,'Nutrition Table'!T$4))</f>
        <v>0</v>
      </c>
      <c r="V107" s="12">
        <f>($C107/INDEX('Nutrition Table'!$A$5:$AN$277,$B107+1,2))*(INDEX('Nutrition Table'!$A$5:$AN$277,$B107+1,'Nutrition Table'!U$4))</f>
        <v>10000</v>
      </c>
      <c r="W107" s="12">
        <f>($C107/INDEX('Nutrition Table'!$A$5:$AN$277,$B107+1,2))*(INDEX('Nutrition Table'!$A$5:$AN$277,$B107+1,'Nutrition Table'!V$4))</f>
        <v>68</v>
      </c>
      <c r="X107" s="12">
        <f>($C107/INDEX('Nutrition Table'!$A$5:$AN$277,$B107+1,2))*(INDEX('Nutrition Table'!$A$5:$AN$277,$B107+1,'Nutrition Table'!W$4))</f>
        <v>1320</v>
      </c>
      <c r="Y107" s="12">
        <f>($C107/INDEX('Nutrition Table'!$A$5:$AN$277,$B107+1,2))*(INDEX('Nutrition Table'!$A$5:$AN$277,$B107+1,'Nutrition Table'!X$4))</f>
        <v>6000</v>
      </c>
      <c r="Z107" s="12">
        <f>($C107/INDEX('Nutrition Table'!$A$5:$AN$277,$B107+1,2))*(INDEX('Nutrition Table'!$A$5:$AN$277,$B107+1,'Nutrition Table'!Y$4))</f>
        <v>73</v>
      </c>
      <c r="AA107" s="12">
        <f>($C107/INDEX('Nutrition Table'!$A$5:$AN$277,$B107+1,2))*(INDEX('Nutrition Table'!$A$5:$AN$277,$B107+1,'Nutrition Table'!Z$4))</f>
        <v>10000</v>
      </c>
      <c r="AB107" s="12">
        <f>($C107/INDEX('Nutrition Table'!$A$5:$AN$277,$B107+1,2))*(INDEX('Nutrition Table'!$A$5:$AN$277,$B107+1,'Nutrition Table'!AA$4))</f>
        <v>95000</v>
      </c>
      <c r="AC107" s="12">
        <f>($C107/INDEX('Nutrition Table'!$A$5:$AN$277,$B107+1,2))*(INDEX('Nutrition Table'!$A$5:$AN$277,$B107+1,'Nutrition Table'!AB$4))</f>
        <v>0</v>
      </c>
      <c r="AD107" s="12">
        <f>($C107/INDEX('Nutrition Table'!$A$5:$AN$277,$B107+1,2))*(INDEX('Nutrition Table'!$A$5:$AN$277,$B107+1,'Nutrition Table'!AC$4))</f>
        <v>7000</v>
      </c>
      <c r="AE107" s="40">
        <f>($C107/INDEX('Nutrition Table'!$A$5:$AN$277,$B107+1,2))*(INDEX('Nutrition Table'!$A$5:$AN$277,$B107+1,'Nutrition Table'!AD$4))</f>
        <v>70</v>
      </c>
      <c r="AF107" s="12">
        <f>($C107/INDEX('Nutrition Table'!$A$5:$AN$277,$B107+1,2))*(INDEX('Nutrition Table'!$A$5:$AN$277,$B107+1,'Nutrition Table'!AE$4))</f>
        <v>79.62</v>
      </c>
      <c r="AG107" s="12">
        <f>($C107/INDEX('Nutrition Table'!$A$5:$AN$277,$B107+1,2))*(INDEX('Nutrition Table'!$A$5:$AN$277,$B107+1,'Nutrition Table'!AF$4))</f>
        <v>0.8</v>
      </c>
      <c r="AH107" s="40">
        <f>($C107/INDEX('Nutrition Table'!$A$5:$AN$277,$B107+1,2))*(INDEX('Nutrition Table'!$A$5:$AN$277,$B107+1,'Nutrition Table'!AG$4))</f>
        <v>0</v>
      </c>
      <c r="AI107" s="12">
        <f>($C107/INDEX('Nutrition Table'!$A$5:$AN$277,$B107+1,2))*(INDEX('Nutrition Table'!$A$5:$AN$277,$B107+1,'Nutrition Table'!AH$4))</f>
        <v>2.1999999999999999E-2</v>
      </c>
      <c r="AJ107" s="12">
        <f>($C107/INDEX('Nutrition Table'!$A$5:$AN$277,$B107+1,2))*(INDEX('Nutrition Table'!$A$5:$AN$277,$B107+1,'Nutrition Table'!AI$4))</f>
        <v>2.5999999999999999E-2</v>
      </c>
      <c r="AK107" s="40">
        <f>($C107/INDEX('Nutrition Table'!$A$5:$AN$277,$B107+1,2))*(INDEX('Nutrition Table'!$A$5:$AN$277,$B107+1,'Nutrition Table'!AJ$4))</f>
        <v>2.9000000000000001E-2</v>
      </c>
      <c r="AL107" s="12">
        <f>($C107/INDEX('Nutrition Table'!$A$5:$AN$277,$B107+1,2))*(INDEX('Nutrition Table'!$A$5:$AN$277,$B107+1,'Nutrition Table'!AK$4))</f>
        <v>0</v>
      </c>
      <c r="AM107" s="12">
        <f>INDEX('Nutrition Table'!$A$5:$AN$277,$B107+1,'Nutrition Table'!AL$4)</f>
        <v>41</v>
      </c>
      <c r="AN107" s="40">
        <f t="shared" ref="AN107:AN113" si="24">IF(AM107="-","-",AM107*G107/100)</f>
        <v>7.9130000000000003</v>
      </c>
      <c r="AO107" s="131">
        <f>INDEX('Nutrition Table'!$A$5:$AN$277,$B107+1,'Nutrition Table'!AM$4)</f>
        <v>0</v>
      </c>
      <c r="AP107" s="12" t="str">
        <f>INDEX('Nutrition Table'!$A$5:$AN$277,$B107+1,'Nutrition Table'!AN$4)</f>
        <v>krieken, ingeblikt</v>
      </c>
      <c r="AQ107" s="445">
        <f>($C107/INDEX('Nutrition Table'!$A$5:$AO$277,$B107+1,2))*(INDEX('Nutrition Table'!$A$5:$AO$277,$B107+1,'Nutrition Table'!AO$4))</f>
        <v>0</v>
      </c>
    </row>
    <row r="108" spans="1:43" ht="16.05" customHeight="1" x14ac:dyDescent="0.25">
      <c r="A108" s="301"/>
      <c r="B108" s="502">
        <v>260</v>
      </c>
      <c r="C108" s="485">
        <v>300</v>
      </c>
      <c r="D108" s="25" t="str">
        <f>INDEX('Nutrition Table'!$A$5:$AN$277,$B108+1,'Nutrition Table'!C$4)</f>
        <v>gr</v>
      </c>
      <c r="E108" s="12">
        <f>($C108/INDEX('Nutrition Table'!$A$5:$AN$277,$B108+1,2))*(INDEX('Nutrition Table'!$A$5:$AN$277,$B108+1,'Nutrition Table'!D$4))</f>
        <v>0</v>
      </c>
      <c r="F108" s="12">
        <f>($C108/INDEX('Nutrition Table'!$A$5:$AN$277,$B108+1,2))*(INDEX('Nutrition Table'!$A$5:$AN$277,$B108+1,'Nutrition Table'!E$4))</f>
        <v>0</v>
      </c>
      <c r="G108" s="12">
        <f>($C108/INDEX('Nutrition Table'!$A$5:$AN$277,$B108+1,2))*(INDEX('Nutrition Table'!$A$5:$AN$277,$B108+1,'Nutrition Table'!F$4))</f>
        <v>0</v>
      </c>
      <c r="H108" s="16">
        <f>($C108/INDEX('Nutrition Table'!$A$5:$AN$277,$B108+1,2))*(INDEX('Nutrition Table'!$A$5:$AN$277,$B108+1,'Nutrition Table'!G$4))</f>
        <v>0</v>
      </c>
      <c r="I108" s="45">
        <f>($C108/INDEX('Nutrition Table'!$A$5:$AN$277,$B108+1,2))*(INDEX('Nutrition Table'!$A$5:$AN$277,$B108+1,'Nutrition Table'!H$4))</f>
        <v>0</v>
      </c>
      <c r="J108" s="12">
        <f>($C108/INDEX('Nutrition Table'!$A$5:$AN$277,$B108+1,2))*(INDEX('Nutrition Table'!$A$5:$AN$277,$B108+1,'Nutrition Table'!I$4))</f>
        <v>0</v>
      </c>
      <c r="K108" s="12">
        <f>($C108/INDEX('Nutrition Table'!$A$5:$AN$277,$B108+1,2))*(INDEX('Nutrition Table'!$A$5:$AN$277,$B108+1,'Nutrition Table'!J$4))</f>
        <v>0</v>
      </c>
      <c r="L108" s="12">
        <f>($C108/INDEX('Nutrition Table'!$A$5:$AN$277,$B108+1,2))*(INDEX('Nutrition Table'!$A$5:$AN$277,$B108+1,'Nutrition Table'!K$4))</f>
        <v>0</v>
      </c>
      <c r="M108" s="12">
        <f>($C108/INDEX('Nutrition Table'!$A$5:$AN$277,$B108+1,2))*(INDEX('Nutrition Table'!$A$5:$AN$277,$B108+1,'Nutrition Table'!L$4))</f>
        <v>0</v>
      </c>
      <c r="N108" s="12">
        <f>($C108/INDEX('Nutrition Table'!$A$5:$AN$277,$B108+1,2))*(INDEX('Nutrition Table'!$A$5:$AN$277,$B108+1,'Nutrition Table'!M$4))</f>
        <v>0</v>
      </c>
      <c r="O108" s="12">
        <f>($C108/INDEX('Nutrition Table'!$A$5:$AN$277,$B108+1,2))*(INDEX('Nutrition Table'!$A$5:$AN$277,$B108+1,'Nutrition Table'!N$4))</f>
        <v>0</v>
      </c>
      <c r="P108" s="12">
        <f>($C108/INDEX('Nutrition Table'!$A$5:$AN$277,$B108+1,2))*(INDEX('Nutrition Table'!$A$5:$AN$277,$B108+1,'Nutrition Table'!O$4))</f>
        <v>0</v>
      </c>
      <c r="Q108" s="12">
        <f>($C108/INDEX('Nutrition Table'!$A$5:$AN$277,$B108+1,2))*(INDEX('Nutrition Table'!$A$5:$AN$277,$B108+1,'Nutrition Table'!P$4))</f>
        <v>0</v>
      </c>
      <c r="R108" s="12">
        <f>($C108/INDEX('Nutrition Table'!$A$5:$AN$277,$B108+1,2))*(INDEX('Nutrition Table'!$A$5:$AN$277,$B108+1,'Nutrition Table'!Q$4))</f>
        <v>0</v>
      </c>
      <c r="S108" s="12">
        <f>($C108/INDEX('Nutrition Table'!$A$5:$AN$277,$B108+1,2))*(INDEX('Nutrition Table'!$A$5:$AN$277,$B108+1,'Nutrition Table'!R$4))</f>
        <v>0</v>
      </c>
      <c r="T108" s="12">
        <f>($C108/INDEX('Nutrition Table'!$A$5:$AN$277,$B108+1,2))*(INDEX('Nutrition Table'!$A$5:$AN$277,$B108+1,'Nutrition Table'!S$4))</f>
        <v>0</v>
      </c>
      <c r="U108" s="40">
        <f>($C108/INDEX('Nutrition Table'!$A$5:$AN$277,$B108+1,2))*(INDEX('Nutrition Table'!$A$5:$AN$277,$B108+1,'Nutrition Table'!T$4))</f>
        <v>0</v>
      </c>
      <c r="V108" s="12">
        <f>($C108/INDEX('Nutrition Table'!$A$5:$AN$277,$B108+1,2))*(INDEX('Nutrition Table'!$A$5:$AN$277,$B108+1,'Nutrition Table'!U$4))</f>
        <v>0</v>
      </c>
      <c r="W108" s="12">
        <f>($C108/INDEX('Nutrition Table'!$A$5:$AN$277,$B108+1,2))*(INDEX('Nutrition Table'!$A$5:$AN$277,$B108+1,'Nutrition Table'!V$4))</f>
        <v>0</v>
      </c>
      <c r="X108" s="12">
        <f>($C108/INDEX('Nutrition Table'!$A$5:$AN$277,$B108+1,2))*(INDEX('Nutrition Table'!$A$5:$AN$277,$B108+1,'Nutrition Table'!W$4))</f>
        <v>0</v>
      </c>
      <c r="Y108" s="12">
        <f>($C108/INDEX('Nutrition Table'!$A$5:$AN$277,$B108+1,2))*(INDEX('Nutrition Table'!$A$5:$AN$277,$B108+1,'Nutrition Table'!X$4))</f>
        <v>0</v>
      </c>
      <c r="Z108" s="12">
        <f>($C108/INDEX('Nutrition Table'!$A$5:$AN$277,$B108+1,2))*(INDEX('Nutrition Table'!$A$5:$AN$277,$B108+1,'Nutrition Table'!Y$4))</f>
        <v>0</v>
      </c>
      <c r="AA108" s="12">
        <f>($C108/INDEX('Nutrition Table'!$A$5:$AN$277,$B108+1,2))*(INDEX('Nutrition Table'!$A$5:$AN$277,$B108+1,'Nutrition Table'!Z$4))</f>
        <v>0</v>
      </c>
      <c r="AB108" s="12">
        <f>($C108/INDEX('Nutrition Table'!$A$5:$AN$277,$B108+1,2))*(INDEX('Nutrition Table'!$A$5:$AN$277,$B108+1,'Nutrition Table'!AA$4))</f>
        <v>0</v>
      </c>
      <c r="AC108" s="12">
        <f>($C108/INDEX('Nutrition Table'!$A$5:$AN$277,$B108+1,2))*(INDEX('Nutrition Table'!$A$5:$AN$277,$B108+1,'Nutrition Table'!AB$4))</f>
        <v>0</v>
      </c>
      <c r="AD108" s="12">
        <f>($C108/INDEX('Nutrition Table'!$A$5:$AN$277,$B108+1,2))*(INDEX('Nutrition Table'!$A$5:$AN$277,$B108+1,'Nutrition Table'!AC$4))</f>
        <v>0</v>
      </c>
      <c r="AE108" s="40">
        <f>($C108/INDEX('Nutrition Table'!$A$5:$AN$277,$B108+1,2))*(INDEX('Nutrition Table'!$A$5:$AN$277,$B108+1,'Nutrition Table'!AD$4))</f>
        <v>0</v>
      </c>
      <c r="AF108" s="12">
        <f>($C108/INDEX('Nutrition Table'!$A$5:$AN$277,$B108+1,2))*(INDEX('Nutrition Table'!$A$5:$AN$277,$B108+1,'Nutrition Table'!AE$4))</f>
        <v>300</v>
      </c>
      <c r="AG108" s="12">
        <f>($C108/INDEX('Nutrition Table'!$A$5:$AN$277,$B108+1,2))*(INDEX('Nutrition Table'!$A$5:$AN$277,$B108+1,'Nutrition Table'!AF$4))</f>
        <v>0</v>
      </c>
      <c r="AH108" s="40">
        <f>($C108/INDEX('Nutrition Table'!$A$5:$AN$277,$B108+1,2))*(INDEX('Nutrition Table'!$A$5:$AN$277,$B108+1,'Nutrition Table'!AG$4))</f>
        <v>0</v>
      </c>
      <c r="AI108" s="12">
        <f>($C108/INDEX('Nutrition Table'!$A$5:$AN$277,$B108+1,2))*(INDEX('Nutrition Table'!$A$5:$AN$277,$B108+1,'Nutrition Table'!AH$4))</f>
        <v>0</v>
      </c>
      <c r="AJ108" s="12">
        <f>($C108/INDEX('Nutrition Table'!$A$5:$AN$277,$B108+1,2))*(INDEX('Nutrition Table'!$A$5:$AN$277,$B108+1,'Nutrition Table'!AI$4))</f>
        <v>0</v>
      </c>
      <c r="AK108" s="40">
        <f>($C108/INDEX('Nutrition Table'!$A$5:$AN$277,$B108+1,2))*(INDEX('Nutrition Table'!$A$5:$AN$277,$B108+1,'Nutrition Table'!AJ$4))</f>
        <v>0</v>
      </c>
      <c r="AL108" s="12">
        <f>($C108/INDEX('Nutrition Table'!$A$5:$AN$277,$B108+1,2))*(INDEX('Nutrition Table'!$A$5:$AN$277,$B108+1,'Nutrition Table'!AK$4))</f>
        <v>0</v>
      </c>
      <c r="AM108" s="12">
        <f>INDEX('Nutrition Table'!$A$5:$AN$277,$B108+1,'Nutrition Table'!AL$4)</f>
        <v>0</v>
      </c>
      <c r="AN108" s="40">
        <f t="shared" si="24"/>
        <v>0</v>
      </c>
      <c r="AO108" s="131" t="str">
        <f>INDEX('Nutrition Table'!$A$5:$AN$277,$B108+1,'Nutrition Table'!AM$4)</f>
        <v>Drink at least 2 to 3 liter water per day.</v>
      </c>
      <c r="AP108" s="12" t="str">
        <f>INDEX('Nutrition Table'!$A$5:$AN$277,$B108+1,'Nutrition Table'!AN$4)</f>
        <v>water</v>
      </c>
      <c r="AQ108" s="445">
        <f>($C108/INDEX('Nutrition Table'!$A$5:$AO$277,$B108+1,2))*(INDEX('Nutrition Table'!$A$5:$AO$277,$B108+1,'Nutrition Table'!AO$4))</f>
        <v>0</v>
      </c>
    </row>
    <row r="109" spans="1:43" ht="16.05" customHeight="1" x14ac:dyDescent="0.25">
      <c r="A109" s="304"/>
      <c r="B109" s="502">
        <v>1</v>
      </c>
      <c r="C109" s="485">
        <v>0</v>
      </c>
      <c r="D109" s="25" t="str">
        <f>INDEX('Nutrition Table'!$A$5:$AN$277,$B109+1,'Nutrition Table'!C$4)</f>
        <v>-</v>
      </c>
      <c r="E109" s="12">
        <f>($C109/INDEX('Nutrition Table'!$A$5:$AN$277,$B109+1,2))*(INDEX('Nutrition Table'!$A$5:$AN$277,$B109+1,'Nutrition Table'!D$4))</f>
        <v>0</v>
      </c>
      <c r="F109" s="12">
        <f>($C109/INDEX('Nutrition Table'!$A$5:$AN$277,$B109+1,2))*(INDEX('Nutrition Table'!$A$5:$AN$277,$B109+1,'Nutrition Table'!E$4))</f>
        <v>0</v>
      </c>
      <c r="G109" s="12">
        <f>($C109/INDEX('Nutrition Table'!$A$5:$AN$277,$B109+1,2))*(INDEX('Nutrition Table'!$A$5:$AN$277,$B109+1,'Nutrition Table'!F$4))</f>
        <v>0</v>
      </c>
      <c r="H109" s="16">
        <f>($C109/INDEX('Nutrition Table'!$A$5:$AN$277,$B109+1,2))*(INDEX('Nutrition Table'!$A$5:$AN$277,$B109+1,'Nutrition Table'!G$4))</f>
        <v>0</v>
      </c>
      <c r="I109" s="45">
        <f>($C109/INDEX('Nutrition Table'!$A$5:$AN$277,$B109+1,2))*(INDEX('Nutrition Table'!$A$5:$AN$277,$B109+1,'Nutrition Table'!H$4))</f>
        <v>0</v>
      </c>
      <c r="J109" s="12">
        <f>($C109/INDEX('Nutrition Table'!$A$5:$AN$277,$B109+1,2))*(INDEX('Nutrition Table'!$A$5:$AN$277,$B109+1,'Nutrition Table'!I$4))</f>
        <v>0</v>
      </c>
      <c r="K109" s="12">
        <f>($C109/INDEX('Nutrition Table'!$A$5:$AN$277,$B109+1,2))*(INDEX('Nutrition Table'!$A$5:$AN$277,$B109+1,'Nutrition Table'!J$4))</f>
        <v>0</v>
      </c>
      <c r="L109" s="12">
        <f>($C109/INDEX('Nutrition Table'!$A$5:$AN$277,$B109+1,2))*(INDEX('Nutrition Table'!$A$5:$AN$277,$B109+1,'Nutrition Table'!K$4))</f>
        <v>0</v>
      </c>
      <c r="M109" s="12">
        <f>($C109/INDEX('Nutrition Table'!$A$5:$AN$277,$B109+1,2))*(INDEX('Nutrition Table'!$A$5:$AN$277,$B109+1,'Nutrition Table'!L$4))</f>
        <v>0</v>
      </c>
      <c r="N109" s="12">
        <f>($C109/INDEX('Nutrition Table'!$A$5:$AN$277,$B109+1,2))*(INDEX('Nutrition Table'!$A$5:$AN$277,$B109+1,'Nutrition Table'!M$4))</f>
        <v>0</v>
      </c>
      <c r="O109" s="12">
        <f>($C109/INDEX('Nutrition Table'!$A$5:$AN$277,$B109+1,2))*(INDEX('Nutrition Table'!$A$5:$AN$277,$B109+1,'Nutrition Table'!N$4))</f>
        <v>0</v>
      </c>
      <c r="P109" s="12">
        <f>($C109/INDEX('Nutrition Table'!$A$5:$AN$277,$B109+1,2))*(INDEX('Nutrition Table'!$A$5:$AN$277,$B109+1,'Nutrition Table'!O$4))</f>
        <v>0</v>
      </c>
      <c r="Q109" s="12">
        <f>($C109/INDEX('Nutrition Table'!$A$5:$AN$277,$B109+1,2))*(INDEX('Nutrition Table'!$A$5:$AN$277,$B109+1,'Nutrition Table'!P$4))</f>
        <v>0</v>
      </c>
      <c r="R109" s="12">
        <f>($C109/INDEX('Nutrition Table'!$A$5:$AN$277,$B109+1,2))*(INDEX('Nutrition Table'!$A$5:$AN$277,$B109+1,'Nutrition Table'!Q$4))</f>
        <v>0</v>
      </c>
      <c r="S109" s="12">
        <f>($C109/INDEX('Nutrition Table'!$A$5:$AN$277,$B109+1,2))*(INDEX('Nutrition Table'!$A$5:$AN$277,$B109+1,'Nutrition Table'!R$4))</f>
        <v>0</v>
      </c>
      <c r="T109" s="12">
        <f>($C109/INDEX('Nutrition Table'!$A$5:$AN$277,$B109+1,2))*(INDEX('Nutrition Table'!$A$5:$AN$277,$B109+1,'Nutrition Table'!S$4))</f>
        <v>0</v>
      </c>
      <c r="U109" s="40">
        <f>($C109/INDEX('Nutrition Table'!$A$5:$AN$277,$B109+1,2))*(INDEX('Nutrition Table'!$A$5:$AN$277,$B109+1,'Nutrition Table'!T$4))</f>
        <v>0</v>
      </c>
      <c r="V109" s="12">
        <f>($C109/INDEX('Nutrition Table'!$A$5:$AN$277,$B109+1,2))*(INDEX('Nutrition Table'!$A$5:$AN$277,$B109+1,'Nutrition Table'!U$4))</f>
        <v>0</v>
      </c>
      <c r="W109" s="12">
        <f>($C109/INDEX('Nutrition Table'!$A$5:$AN$277,$B109+1,2))*(INDEX('Nutrition Table'!$A$5:$AN$277,$B109+1,'Nutrition Table'!V$4))</f>
        <v>0</v>
      </c>
      <c r="X109" s="12">
        <f>($C109/INDEX('Nutrition Table'!$A$5:$AN$277,$B109+1,2))*(INDEX('Nutrition Table'!$A$5:$AN$277,$B109+1,'Nutrition Table'!W$4))</f>
        <v>0</v>
      </c>
      <c r="Y109" s="12">
        <f>($C109/INDEX('Nutrition Table'!$A$5:$AN$277,$B109+1,2))*(INDEX('Nutrition Table'!$A$5:$AN$277,$B109+1,'Nutrition Table'!X$4))</f>
        <v>0</v>
      </c>
      <c r="Z109" s="12">
        <f>($C109/INDEX('Nutrition Table'!$A$5:$AN$277,$B109+1,2))*(INDEX('Nutrition Table'!$A$5:$AN$277,$B109+1,'Nutrition Table'!Y$4))</f>
        <v>0</v>
      </c>
      <c r="AA109" s="12">
        <f>($C109/INDEX('Nutrition Table'!$A$5:$AN$277,$B109+1,2))*(INDEX('Nutrition Table'!$A$5:$AN$277,$B109+1,'Nutrition Table'!Z$4))</f>
        <v>0</v>
      </c>
      <c r="AB109" s="12">
        <f>($C109/INDEX('Nutrition Table'!$A$5:$AN$277,$B109+1,2))*(INDEX('Nutrition Table'!$A$5:$AN$277,$B109+1,'Nutrition Table'!AA$4))</f>
        <v>0</v>
      </c>
      <c r="AC109" s="12">
        <f>($C109/INDEX('Nutrition Table'!$A$5:$AN$277,$B109+1,2))*(INDEX('Nutrition Table'!$A$5:$AN$277,$B109+1,'Nutrition Table'!AB$4))</f>
        <v>0</v>
      </c>
      <c r="AD109" s="12">
        <f>($C109/INDEX('Nutrition Table'!$A$5:$AN$277,$B109+1,2))*(INDEX('Nutrition Table'!$A$5:$AN$277,$B109+1,'Nutrition Table'!AC$4))</f>
        <v>0</v>
      </c>
      <c r="AE109" s="40">
        <f>($C109/INDEX('Nutrition Table'!$A$5:$AN$277,$B109+1,2))*(INDEX('Nutrition Table'!$A$5:$AN$277,$B109+1,'Nutrition Table'!AD$4))</f>
        <v>0</v>
      </c>
      <c r="AF109" s="12">
        <f>($C109/INDEX('Nutrition Table'!$A$5:$AN$277,$B109+1,2))*(INDEX('Nutrition Table'!$A$5:$AN$277,$B109+1,'Nutrition Table'!AE$4))</f>
        <v>0</v>
      </c>
      <c r="AG109" s="12">
        <f>($C109/INDEX('Nutrition Table'!$A$5:$AN$277,$B109+1,2))*(INDEX('Nutrition Table'!$A$5:$AN$277,$B109+1,'Nutrition Table'!AF$4))</f>
        <v>0</v>
      </c>
      <c r="AH109" s="40">
        <f>($C109/INDEX('Nutrition Table'!$A$5:$AN$277,$B109+1,2))*(INDEX('Nutrition Table'!$A$5:$AN$277,$B109+1,'Nutrition Table'!AG$4))</f>
        <v>0</v>
      </c>
      <c r="AI109" s="12">
        <f>($C109/INDEX('Nutrition Table'!$A$5:$AN$277,$B109+1,2))*(INDEX('Nutrition Table'!$A$5:$AN$277,$B109+1,'Nutrition Table'!AH$4))</f>
        <v>0</v>
      </c>
      <c r="AJ109" s="12">
        <f>($C109/INDEX('Nutrition Table'!$A$5:$AN$277,$B109+1,2))*(INDEX('Nutrition Table'!$A$5:$AN$277,$B109+1,'Nutrition Table'!AI$4))</f>
        <v>0</v>
      </c>
      <c r="AK109" s="40">
        <f>($C109/INDEX('Nutrition Table'!$A$5:$AN$277,$B109+1,2))*(INDEX('Nutrition Table'!$A$5:$AN$277,$B109+1,'Nutrition Table'!AJ$4))</f>
        <v>0</v>
      </c>
      <c r="AL109" s="12">
        <f>($C109/INDEX('Nutrition Table'!$A$5:$AN$277,$B109+1,2))*(INDEX('Nutrition Table'!$A$5:$AN$277,$B109+1,'Nutrition Table'!AK$4))</f>
        <v>0</v>
      </c>
      <c r="AM109" s="12" t="str">
        <f>INDEX('Nutrition Table'!$A$5:$AN$277,$B109+1,'Nutrition Table'!AL$4)</f>
        <v>-</v>
      </c>
      <c r="AN109" s="40" t="str">
        <f t="shared" si="24"/>
        <v>-</v>
      </c>
      <c r="AO109" s="131">
        <f>INDEX('Nutrition Table'!$A$5:$AN$277,$B109+1,'Nutrition Table'!AM$4)</f>
        <v>0</v>
      </c>
      <c r="AP109" s="12" t="str">
        <f>INDEX('Nutrition Table'!$A$5:$AN$277,$B109+1,'Nutrition Table'!AN$4)</f>
        <v xml:space="preserve"> --------------- </v>
      </c>
      <c r="AQ109" s="445">
        <f>($C109/INDEX('Nutrition Table'!$A$5:$AO$277,$B109+1,2))*(INDEX('Nutrition Table'!$A$5:$AO$277,$B109+1,'Nutrition Table'!AO$4))</f>
        <v>0</v>
      </c>
    </row>
    <row r="110" spans="1:43" ht="16.05" customHeight="1" x14ac:dyDescent="0.25">
      <c r="A110" s="301"/>
      <c r="B110" s="502">
        <v>1</v>
      </c>
      <c r="C110" s="485">
        <v>0</v>
      </c>
      <c r="D110" s="25" t="str">
        <f>INDEX('Nutrition Table'!$A$5:$AN$277,$B110+1,'Nutrition Table'!C$4)</f>
        <v>-</v>
      </c>
      <c r="E110" s="12">
        <f>($C110/INDEX('Nutrition Table'!$A$5:$AN$277,$B110+1,2))*(INDEX('Nutrition Table'!$A$5:$AN$277,$B110+1,'Nutrition Table'!D$4))</f>
        <v>0</v>
      </c>
      <c r="F110" s="12">
        <f>($C110/INDEX('Nutrition Table'!$A$5:$AN$277,$B110+1,2))*(INDEX('Nutrition Table'!$A$5:$AN$277,$B110+1,'Nutrition Table'!E$4))</f>
        <v>0</v>
      </c>
      <c r="G110" s="12">
        <f>($C110/INDEX('Nutrition Table'!$A$5:$AN$277,$B110+1,2))*(INDEX('Nutrition Table'!$A$5:$AN$277,$B110+1,'Nutrition Table'!F$4))</f>
        <v>0</v>
      </c>
      <c r="H110" s="16">
        <f>($C110/INDEX('Nutrition Table'!$A$5:$AN$277,$B110+1,2))*(INDEX('Nutrition Table'!$A$5:$AN$277,$B110+1,'Nutrition Table'!G$4))</f>
        <v>0</v>
      </c>
      <c r="I110" s="45">
        <f>($C110/INDEX('Nutrition Table'!$A$5:$AN$277,$B110+1,2))*(INDEX('Nutrition Table'!$A$5:$AN$277,$B110+1,'Nutrition Table'!H$4))</f>
        <v>0</v>
      </c>
      <c r="J110" s="12">
        <f>($C110/INDEX('Nutrition Table'!$A$5:$AN$277,$B110+1,2))*(INDEX('Nutrition Table'!$A$5:$AN$277,$B110+1,'Nutrition Table'!I$4))</f>
        <v>0</v>
      </c>
      <c r="K110" s="12">
        <f>($C110/INDEX('Nutrition Table'!$A$5:$AN$277,$B110+1,2))*(INDEX('Nutrition Table'!$A$5:$AN$277,$B110+1,'Nutrition Table'!J$4))</f>
        <v>0</v>
      </c>
      <c r="L110" s="12">
        <f>($C110/INDEX('Nutrition Table'!$A$5:$AN$277,$B110+1,2))*(INDEX('Nutrition Table'!$A$5:$AN$277,$B110+1,'Nutrition Table'!K$4))</f>
        <v>0</v>
      </c>
      <c r="M110" s="12">
        <f>($C110/INDEX('Nutrition Table'!$A$5:$AN$277,$B110+1,2))*(INDEX('Nutrition Table'!$A$5:$AN$277,$B110+1,'Nutrition Table'!L$4))</f>
        <v>0</v>
      </c>
      <c r="N110" s="12">
        <f>($C110/INDEX('Nutrition Table'!$A$5:$AN$277,$B110+1,2))*(INDEX('Nutrition Table'!$A$5:$AN$277,$B110+1,'Nutrition Table'!M$4))</f>
        <v>0</v>
      </c>
      <c r="O110" s="12">
        <f>($C110/INDEX('Nutrition Table'!$A$5:$AN$277,$B110+1,2))*(INDEX('Nutrition Table'!$A$5:$AN$277,$B110+1,'Nutrition Table'!N$4))</f>
        <v>0</v>
      </c>
      <c r="P110" s="12">
        <f>($C110/INDEX('Nutrition Table'!$A$5:$AN$277,$B110+1,2))*(INDEX('Nutrition Table'!$A$5:$AN$277,$B110+1,'Nutrition Table'!O$4))</f>
        <v>0</v>
      </c>
      <c r="Q110" s="12">
        <f>($C110/INDEX('Nutrition Table'!$A$5:$AN$277,$B110+1,2))*(INDEX('Nutrition Table'!$A$5:$AN$277,$B110+1,'Nutrition Table'!P$4))</f>
        <v>0</v>
      </c>
      <c r="R110" s="12">
        <f>($C110/INDEX('Nutrition Table'!$A$5:$AN$277,$B110+1,2))*(INDEX('Nutrition Table'!$A$5:$AN$277,$B110+1,'Nutrition Table'!Q$4))</f>
        <v>0</v>
      </c>
      <c r="S110" s="12">
        <f>($C110/INDEX('Nutrition Table'!$A$5:$AN$277,$B110+1,2))*(INDEX('Nutrition Table'!$A$5:$AN$277,$B110+1,'Nutrition Table'!R$4))</f>
        <v>0</v>
      </c>
      <c r="T110" s="12">
        <f>($C110/INDEX('Nutrition Table'!$A$5:$AN$277,$B110+1,2))*(INDEX('Nutrition Table'!$A$5:$AN$277,$B110+1,'Nutrition Table'!S$4))</f>
        <v>0</v>
      </c>
      <c r="U110" s="40">
        <f>($C110/INDEX('Nutrition Table'!$A$5:$AN$277,$B110+1,2))*(INDEX('Nutrition Table'!$A$5:$AN$277,$B110+1,'Nutrition Table'!T$4))</f>
        <v>0</v>
      </c>
      <c r="V110" s="12">
        <f>($C110/INDEX('Nutrition Table'!$A$5:$AN$277,$B110+1,2))*(INDEX('Nutrition Table'!$A$5:$AN$277,$B110+1,'Nutrition Table'!U$4))</f>
        <v>0</v>
      </c>
      <c r="W110" s="12">
        <f>($C110/INDEX('Nutrition Table'!$A$5:$AN$277,$B110+1,2))*(INDEX('Nutrition Table'!$A$5:$AN$277,$B110+1,'Nutrition Table'!V$4))</f>
        <v>0</v>
      </c>
      <c r="X110" s="12">
        <f>($C110/INDEX('Nutrition Table'!$A$5:$AN$277,$B110+1,2))*(INDEX('Nutrition Table'!$A$5:$AN$277,$B110+1,'Nutrition Table'!W$4))</f>
        <v>0</v>
      </c>
      <c r="Y110" s="12">
        <f>($C110/INDEX('Nutrition Table'!$A$5:$AN$277,$B110+1,2))*(INDEX('Nutrition Table'!$A$5:$AN$277,$B110+1,'Nutrition Table'!X$4))</f>
        <v>0</v>
      </c>
      <c r="Z110" s="12">
        <f>($C110/INDEX('Nutrition Table'!$A$5:$AN$277,$B110+1,2))*(INDEX('Nutrition Table'!$A$5:$AN$277,$B110+1,'Nutrition Table'!Y$4))</f>
        <v>0</v>
      </c>
      <c r="AA110" s="12">
        <f>($C110/INDEX('Nutrition Table'!$A$5:$AN$277,$B110+1,2))*(INDEX('Nutrition Table'!$A$5:$AN$277,$B110+1,'Nutrition Table'!Z$4))</f>
        <v>0</v>
      </c>
      <c r="AB110" s="12">
        <f>($C110/INDEX('Nutrition Table'!$A$5:$AN$277,$B110+1,2))*(INDEX('Nutrition Table'!$A$5:$AN$277,$B110+1,'Nutrition Table'!AA$4))</f>
        <v>0</v>
      </c>
      <c r="AC110" s="12">
        <f>($C110/INDEX('Nutrition Table'!$A$5:$AN$277,$B110+1,2))*(INDEX('Nutrition Table'!$A$5:$AN$277,$B110+1,'Nutrition Table'!AB$4))</f>
        <v>0</v>
      </c>
      <c r="AD110" s="12">
        <f>($C110/INDEX('Nutrition Table'!$A$5:$AN$277,$B110+1,2))*(INDEX('Nutrition Table'!$A$5:$AN$277,$B110+1,'Nutrition Table'!AC$4))</f>
        <v>0</v>
      </c>
      <c r="AE110" s="40">
        <f>($C110/INDEX('Nutrition Table'!$A$5:$AN$277,$B110+1,2))*(INDEX('Nutrition Table'!$A$5:$AN$277,$B110+1,'Nutrition Table'!AD$4))</f>
        <v>0</v>
      </c>
      <c r="AF110" s="12">
        <f>($C110/INDEX('Nutrition Table'!$A$5:$AN$277,$B110+1,2))*(INDEX('Nutrition Table'!$A$5:$AN$277,$B110+1,'Nutrition Table'!AE$4))</f>
        <v>0</v>
      </c>
      <c r="AG110" s="12">
        <f>($C110/INDEX('Nutrition Table'!$A$5:$AN$277,$B110+1,2))*(INDEX('Nutrition Table'!$A$5:$AN$277,$B110+1,'Nutrition Table'!AF$4))</f>
        <v>0</v>
      </c>
      <c r="AH110" s="40">
        <f>($C110/INDEX('Nutrition Table'!$A$5:$AN$277,$B110+1,2))*(INDEX('Nutrition Table'!$A$5:$AN$277,$B110+1,'Nutrition Table'!AG$4))</f>
        <v>0</v>
      </c>
      <c r="AI110" s="12">
        <f>($C110/INDEX('Nutrition Table'!$A$5:$AN$277,$B110+1,2))*(INDEX('Nutrition Table'!$A$5:$AN$277,$B110+1,'Nutrition Table'!AH$4))</f>
        <v>0</v>
      </c>
      <c r="AJ110" s="12">
        <f>($C110/INDEX('Nutrition Table'!$A$5:$AN$277,$B110+1,2))*(INDEX('Nutrition Table'!$A$5:$AN$277,$B110+1,'Nutrition Table'!AI$4))</f>
        <v>0</v>
      </c>
      <c r="AK110" s="40">
        <f>($C110/INDEX('Nutrition Table'!$A$5:$AN$277,$B110+1,2))*(INDEX('Nutrition Table'!$A$5:$AN$277,$B110+1,'Nutrition Table'!AJ$4))</f>
        <v>0</v>
      </c>
      <c r="AL110" s="12">
        <f>($C110/INDEX('Nutrition Table'!$A$5:$AN$277,$B110+1,2))*(INDEX('Nutrition Table'!$A$5:$AN$277,$B110+1,'Nutrition Table'!AK$4))</f>
        <v>0</v>
      </c>
      <c r="AM110" s="12" t="str">
        <f>INDEX('Nutrition Table'!$A$5:$AN$277,$B110+1,'Nutrition Table'!AL$4)</f>
        <v>-</v>
      </c>
      <c r="AN110" s="40" t="str">
        <f t="shared" si="24"/>
        <v>-</v>
      </c>
      <c r="AO110" s="131">
        <f>INDEX('Nutrition Table'!$A$5:$AN$277,$B110+1,'Nutrition Table'!AM$4)</f>
        <v>0</v>
      </c>
      <c r="AP110" s="12" t="str">
        <f>INDEX('Nutrition Table'!$A$5:$AN$277,$B110+1,'Nutrition Table'!AN$4)</f>
        <v xml:space="preserve"> --------------- </v>
      </c>
      <c r="AQ110" s="445">
        <f>($C110/INDEX('Nutrition Table'!$A$5:$AO$277,$B110+1,2))*(INDEX('Nutrition Table'!$A$5:$AO$277,$B110+1,'Nutrition Table'!AO$4))</f>
        <v>0</v>
      </c>
    </row>
    <row r="111" spans="1:43" ht="16.05" customHeight="1" x14ac:dyDescent="0.25">
      <c r="A111" s="301"/>
      <c r="B111" s="502">
        <v>1</v>
      </c>
      <c r="C111" s="485">
        <v>0</v>
      </c>
      <c r="D111" s="25" t="str">
        <f>INDEX('Nutrition Table'!$A$5:$AN$277,$B111+1,'Nutrition Table'!C$4)</f>
        <v>-</v>
      </c>
      <c r="E111" s="12">
        <f>($C111/INDEX('Nutrition Table'!$A$5:$AN$277,$B111+1,2))*(INDEX('Nutrition Table'!$A$5:$AN$277,$B111+1,'Nutrition Table'!D$4))</f>
        <v>0</v>
      </c>
      <c r="F111" s="12">
        <f>($C111/INDEX('Nutrition Table'!$A$5:$AN$277,$B111+1,2))*(INDEX('Nutrition Table'!$A$5:$AN$277,$B111+1,'Nutrition Table'!E$4))</f>
        <v>0</v>
      </c>
      <c r="G111" s="12">
        <f>($C111/INDEX('Nutrition Table'!$A$5:$AN$277,$B111+1,2))*(INDEX('Nutrition Table'!$A$5:$AN$277,$B111+1,'Nutrition Table'!F$4))</f>
        <v>0</v>
      </c>
      <c r="H111" s="16">
        <f>($C111/INDEX('Nutrition Table'!$A$5:$AN$277,$B111+1,2))*(INDEX('Nutrition Table'!$A$5:$AN$277,$B111+1,'Nutrition Table'!G$4))</f>
        <v>0</v>
      </c>
      <c r="I111" s="45">
        <f>($C111/INDEX('Nutrition Table'!$A$5:$AN$277,$B111+1,2))*(INDEX('Nutrition Table'!$A$5:$AN$277,$B111+1,'Nutrition Table'!H$4))</f>
        <v>0</v>
      </c>
      <c r="J111" s="12">
        <f>($C111/INDEX('Nutrition Table'!$A$5:$AN$277,$B111+1,2))*(INDEX('Nutrition Table'!$A$5:$AN$277,$B111+1,'Nutrition Table'!I$4))</f>
        <v>0</v>
      </c>
      <c r="K111" s="12">
        <f>($C111/INDEX('Nutrition Table'!$A$5:$AN$277,$B111+1,2))*(INDEX('Nutrition Table'!$A$5:$AN$277,$B111+1,'Nutrition Table'!J$4))</f>
        <v>0</v>
      </c>
      <c r="L111" s="12">
        <f>($C111/INDEX('Nutrition Table'!$A$5:$AN$277,$B111+1,2))*(INDEX('Nutrition Table'!$A$5:$AN$277,$B111+1,'Nutrition Table'!K$4))</f>
        <v>0</v>
      </c>
      <c r="M111" s="12">
        <f>($C111/INDEX('Nutrition Table'!$A$5:$AN$277,$B111+1,2))*(INDEX('Nutrition Table'!$A$5:$AN$277,$B111+1,'Nutrition Table'!L$4))</f>
        <v>0</v>
      </c>
      <c r="N111" s="12">
        <f>($C111/INDEX('Nutrition Table'!$A$5:$AN$277,$B111+1,2))*(INDEX('Nutrition Table'!$A$5:$AN$277,$B111+1,'Nutrition Table'!M$4))</f>
        <v>0</v>
      </c>
      <c r="O111" s="12">
        <f>($C111/INDEX('Nutrition Table'!$A$5:$AN$277,$B111+1,2))*(INDEX('Nutrition Table'!$A$5:$AN$277,$B111+1,'Nutrition Table'!N$4))</f>
        <v>0</v>
      </c>
      <c r="P111" s="12">
        <f>($C111/INDEX('Nutrition Table'!$A$5:$AN$277,$B111+1,2))*(INDEX('Nutrition Table'!$A$5:$AN$277,$B111+1,'Nutrition Table'!O$4))</f>
        <v>0</v>
      </c>
      <c r="Q111" s="12">
        <f>($C111/INDEX('Nutrition Table'!$A$5:$AN$277,$B111+1,2))*(INDEX('Nutrition Table'!$A$5:$AN$277,$B111+1,'Nutrition Table'!P$4))</f>
        <v>0</v>
      </c>
      <c r="R111" s="12">
        <f>($C111/INDEX('Nutrition Table'!$A$5:$AN$277,$B111+1,2))*(INDEX('Nutrition Table'!$A$5:$AN$277,$B111+1,'Nutrition Table'!Q$4))</f>
        <v>0</v>
      </c>
      <c r="S111" s="12">
        <f>($C111/INDEX('Nutrition Table'!$A$5:$AN$277,$B111+1,2))*(INDEX('Nutrition Table'!$A$5:$AN$277,$B111+1,'Nutrition Table'!R$4))</f>
        <v>0</v>
      </c>
      <c r="T111" s="12">
        <f>($C111/INDEX('Nutrition Table'!$A$5:$AN$277,$B111+1,2))*(INDEX('Nutrition Table'!$A$5:$AN$277,$B111+1,'Nutrition Table'!S$4))</f>
        <v>0</v>
      </c>
      <c r="U111" s="40">
        <f>($C111/INDEX('Nutrition Table'!$A$5:$AN$277,$B111+1,2))*(INDEX('Nutrition Table'!$A$5:$AN$277,$B111+1,'Nutrition Table'!T$4))</f>
        <v>0</v>
      </c>
      <c r="V111" s="12">
        <f>($C111/INDEX('Nutrition Table'!$A$5:$AN$277,$B111+1,2))*(INDEX('Nutrition Table'!$A$5:$AN$277,$B111+1,'Nutrition Table'!U$4))</f>
        <v>0</v>
      </c>
      <c r="W111" s="12">
        <f>($C111/INDEX('Nutrition Table'!$A$5:$AN$277,$B111+1,2))*(INDEX('Nutrition Table'!$A$5:$AN$277,$B111+1,'Nutrition Table'!V$4))</f>
        <v>0</v>
      </c>
      <c r="X111" s="12">
        <f>($C111/INDEX('Nutrition Table'!$A$5:$AN$277,$B111+1,2))*(INDEX('Nutrition Table'!$A$5:$AN$277,$B111+1,'Nutrition Table'!W$4))</f>
        <v>0</v>
      </c>
      <c r="Y111" s="12">
        <f>($C111/INDEX('Nutrition Table'!$A$5:$AN$277,$B111+1,2))*(INDEX('Nutrition Table'!$A$5:$AN$277,$B111+1,'Nutrition Table'!X$4))</f>
        <v>0</v>
      </c>
      <c r="Z111" s="12">
        <f>($C111/INDEX('Nutrition Table'!$A$5:$AN$277,$B111+1,2))*(INDEX('Nutrition Table'!$A$5:$AN$277,$B111+1,'Nutrition Table'!Y$4))</f>
        <v>0</v>
      </c>
      <c r="AA111" s="12">
        <f>($C111/INDEX('Nutrition Table'!$A$5:$AN$277,$B111+1,2))*(INDEX('Nutrition Table'!$A$5:$AN$277,$B111+1,'Nutrition Table'!Z$4))</f>
        <v>0</v>
      </c>
      <c r="AB111" s="12">
        <f>($C111/INDEX('Nutrition Table'!$A$5:$AN$277,$B111+1,2))*(INDEX('Nutrition Table'!$A$5:$AN$277,$B111+1,'Nutrition Table'!AA$4))</f>
        <v>0</v>
      </c>
      <c r="AC111" s="12">
        <f>($C111/INDEX('Nutrition Table'!$A$5:$AN$277,$B111+1,2))*(INDEX('Nutrition Table'!$A$5:$AN$277,$B111+1,'Nutrition Table'!AB$4))</f>
        <v>0</v>
      </c>
      <c r="AD111" s="12">
        <f>($C111/INDEX('Nutrition Table'!$A$5:$AN$277,$B111+1,2))*(INDEX('Nutrition Table'!$A$5:$AN$277,$B111+1,'Nutrition Table'!AC$4))</f>
        <v>0</v>
      </c>
      <c r="AE111" s="40">
        <f>($C111/INDEX('Nutrition Table'!$A$5:$AN$277,$B111+1,2))*(INDEX('Nutrition Table'!$A$5:$AN$277,$B111+1,'Nutrition Table'!AD$4))</f>
        <v>0</v>
      </c>
      <c r="AF111" s="12">
        <f>($C111/INDEX('Nutrition Table'!$A$5:$AN$277,$B111+1,2))*(INDEX('Nutrition Table'!$A$5:$AN$277,$B111+1,'Nutrition Table'!AE$4))</f>
        <v>0</v>
      </c>
      <c r="AG111" s="12">
        <f>($C111/INDEX('Nutrition Table'!$A$5:$AN$277,$B111+1,2))*(INDEX('Nutrition Table'!$A$5:$AN$277,$B111+1,'Nutrition Table'!AF$4))</f>
        <v>0</v>
      </c>
      <c r="AH111" s="40">
        <f>($C111/INDEX('Nutrition Table'!$A$5:$AN$277,$B111+1,2))*(INDEX('Nutrition Table'!$A$5:$AN$277,$B111+1,'Nutrition Table'!AG$4))</f>
        <v>0</v>
      </c>
      <c r="AI111" s="12">
        <f>($C111/INDEX('Nutrition Table'!$A$5:$AN$277,$B111+1,2))*(INDEX('Nutrition Table'!$A$5:$AN$277,$B111+1,'Nutrition Table'!AH$4))</f>
        <v>0</v>
      </c>
      <c r="AJ111" s="12">
        <f>($C111/INDEX('Nutrition Table'!$A$5:$AN$277,$B111+1,2))*(INDEX('Nutrition Table'!$A$5:$AN$277,$B111+1,'Nutrition Table'!AI$4))</f>
        <v>0</v>
      </c>
      <c r="AK111" s="40">
        <f>($C111/INDEX('Nutrition Table'!$A$5:$AN$277,$B111+1,2))*(INDEX('Nutrition Table'!$A$5:$AN$277,$B111+1,'Nutrition Table'!AJ$4))</f>
        <v>0</v>
      </c>
      <c r="AL111" s="12">
        <f>($C111/INDEX('Nutrition Table'!$A$5:$AN$277,$B111+1,2))*(INDEX('Nutrition Table'!$A$5:$AN$277,$B111+1,'Nutrition Table'!AK$4))</f>
        <v>0</v>
      </c>
      <c r="AM111" s="12" t="str">
        <f>INDEX('Nutrition Table'!$A$5:$AN$277,$B111+1,'Nutrition Table'!AL$4)</f>
        <v>-</v>
      </c>
      <c r="AN111" s="40" t="str">
        <f t="shared" si="24"/>
        <v>-</v>
      </c>
      <c r="AO111" s="131">
        <f>INDEX('Nutrition Table'!$A$5:$AN$277,$B111+1,'Nutrition Table'!AM$4)</f>
        <v>0</v>
      </c>
      <c r="AP111" s="12" t="str">
        <f>INDEX('Nutrition Table'!$A$5:$AN$277,$B111+1,'Nutrition Table'!AN$4)</f>
        <v xml:space="preserve"> --------------- </v>
      </c>
      <c r="AQ111" s="445">
        <f>($C111/INDEX('Nutrition Table'!$A$5:$AO$277,$B111+1,2))*(INDEX('Nutrition Table'!$A$5:$AO$277,$B111+1,'Nutrition Table'!AO$4))</f>
        <v>0</v>
      </c>
    </row>
    <row r="112" spans="1:43" ht="16.05" customHeight="1" x14ac:dyDescent="0.25">
      <c r="A112" s="301"/>
      <c r="B112" s="502">
        <v>1</v>
      </c>
      <c r="C112" s="485">
        <v>0</v>
      </c>
      <c r="D112" s="25" t="str">
        <f>INDEX('Nutrition Table'!$A$5:$AN$277,$B112+1,'Nutrition Table'!C$4)</f>
        <v>-</v>
      </c>
      <c r="E112" s="12">
        <f>($C112/INDEX('Nutrition Table'!$A$5:$AN$277,$B112+1,2))*(INDEX('Nutrition Table'!$A$5:$AN$277,$B112+1,'Nutrition Table'!D$4))</f>
        <v>0</v>
      </c>
      <c r="F112" s="12">
        <f>($C112/INDEX('Nutrition Table'!$A$5:$AN$277,$B112+1,2))*(INDEX('Nutrition Table'!$A$5:$AN$277,$B112+1,'Nutrition Table'!E$4))</f>
        <v>0</v>
      </c>
      <c r="G112" s="12">
        <f>($C112/INDEX('Nutrition Table'!$A$5:$AN$277,$B112+1,2))*(INDEX('Nutrition Table'!$A$5:$AN$277,$B112+1,'Nutrition Table'!F$4))</f>
        <v>0</v>
      </c>
      <c r="H112" s="16">
        <f>($C112/INDEX('Nutrition Table'!$A$5:$AN$277,$B112+1,2))*(INDEX('Nutrition Table'!$A$5:$AN$277,$B112+1,'Nutrition Table'!G$4))</f>
        <v>0</v>
      </c>
      <c r="I112" s="45">
        <f>($C112/INDEX('Nutrition Table'!$A$5:$AN$277,$B112+1,2))*(INDEX('Nutrition Table'!$A$5:$AN$277,$B112+1,'Nutrition Table'!H$4))</f>
        <v>0</v>
      </c>
      <c r="J112" s="12">
        <f>($C112/INDEX('Nutrition Table'!$A$5:$AN$277,$B112+1,2))*(INDEX('Nutrition Table'!$A$5:$AN$277,$B112+1,'Nutrition Table'!I$4))</f>
        <v>0</v>
      </c>
      <c r="K112" s="12">
        <f>($C112/INDEX('Nutrition Table'!$A$5:$AN$277,$B112+1,2))*(INDEX('Nutrition Table'!$A$5:$AN$277,$B112+1,'Nutrition Table'!J$4))</f>
        <v>0</v>
      </c>
      <c r="L112" s="12">
        <f>($C112/INDEX('Nutrition Table'!$A$5:$AN$277,$B112+1,2))*(INDEX('Nutrition Table'!$A$5:$AN$277,$B112+1,'Nutrition Table'!K$4))</f>
        <v>0</v>
      </c>
      <c r="M112" s="12">
        <f>($C112/INDEX('Nutrition Table'!$A$5:$AN$277,$B112+1,2))*(INDEX('Nutrition Table'!$A$5:$AN$277,$B112+1,'Nutrition Table'!L$4))</f>
        <v>0</v>
      </c>
      <c r="N112" s="12">
        <f>($C112/INDEX('Nutrition Table'!$A$5:$AN$277,$B112+1,2))*(INDEX('Nutrition Table'!$A$5:$AN$277,$B112+1,'Nutrition Table'!M$4))</f>
        <v>0</v>
      </c>
      <c r="O112" s="12">
        <f>($C112/INDEX('Nutrition Table'!$A$5:$AN$277,$B112+1,2))*(INDEX('Nutrition Table'!$A$5:$AN$277,$B112+1,'Nutrition Table'!N$4))</f>
        <v>0</v>
      </c>
      <c r="P112" s="12">
        <f>($C112/INDEX('Nutrition Table'!$A$5:$AN$277,$B112+1,2))*(INDEX('Nutrition Table'!$A$5:$AN$277,$B112+1,'Nutrition Table'!O$4))</f>
        <v>0</v>
      </c>
      <c r="Q112" s="12">
        <f>($C112/INDEX('Nutrition Table'!$A$5:$AN$277,$B112+1,2))*(INDEX('Nutrition Table'!$A$5:$AN$277,$B112+1,'Nutrition Table'!P$4))</f>
        <v>0</v>
      </c>
      <c r="R112" s="12">
        <f>($C112/INDEX('Nutrition Table'!$A$5:$AN$277,$B112+1,2))*(INDEX('Nutrition Table'!$A$5:$AN$277,$B112+1,'Nutrition Table'!Q$4))</f>
        <v>0</v>
      </c>
      <c r="S112" s="12">
        <f>($C112/INDEX('Nutrition Table'!$A$5:$AN$277,$B112+1,2))*(INDEX('Nutrition Table'!$A$5:$AN$277,$B112+1,'Nutrition Table'!R$4))</f>
        <v>0</v>
      </c>
      <c r="T112" s="12">
        <f>($C112/INDEX('Nutrition Table'!$A$5:$AN$277,$B112+1,2))*(INDEX('Nutrition Table'!$A$5:$AN$277,$B112+1,'Nutrition Table'!S$4))</f>
        <v>0</v>
      </c>
      <c r="U112" s="40">
        <f>($C112/INDEX('Nutrition Table'!$A$5:$AN$277,$B112+1,2))*(INDEX('Nutrition Table'!$A$5:$AN$277,$B112+1,'Nutrition Table'!T$4))</f>
        <v>0</v>
      </c>
      <c r="V112" s="12">
        <f>($C112/INDEX('Nutrition Table'!$A$5:$AN$277,$B112+1,2))*(INDEX('Nutrition Table'!$A$5:$AN$277,$B112+1,'Nutrition Table'!U$4))</f>
        <v>0</v>
      </c>
      <c r="W112" s="12">
        <f>($C112/INDEX('Nutrition Table'!$A$5:$AN$277,$B112+1,2))*(INDEX('Nutrition Table'!$A$5:$AN$277,$B112+1,'Nutrition Table'!V$4))</f>
        <v>0</v>
      </c>
      <c r="X112" s="12">
        <f>($C112/INDEX('Nutrition Table'!$A$5:$AN$277,$B112+1,2))*(INDEX('Nutrition Table'!$A$5:$AN$277,$B112+1,'Nutrition Table'!W$4))</f>
        <v>0</v>
      </c>
      <c r="Y112" s="12">
        <f>($C112/INDEX('Nutrition Table'!$A$5:$AN$277,$B112+1,2))*(INDEX('Nutrition Table'!$A$5:$AN$277,$B112+1,'Nutrition Table'!X$4))</f>
        <v>0</v>
      </c>
      <c r="Z112" s="12">
        <f>($C112/INDEX('Nutrition Table'!$A$5:$AN$277,$B112+1,2))*(INDEX('Nutrition Table'!$A$5:$AN$277,$B112+1,'Nutrition Table'!Y$4))</f>
        <v>0</v>
      </c>
      <c r="AA112" s="12">
        <f>($C112/INDEX('Nutrition Table'!$A$5:$AN$277,$B112+1,2))*(INDEX('Nutrition Table'!$A$5:$AN$277,$B112+1,'Nutrition Table'!Z$4))</f>
        <v>0</v>
      </c>
      <c r="AB112" s="12">
        <f>($C112/INDEX('Nutrition Table'!$A$5:$AN$277,$B112+1,2))*(INDEX('Nutrition Table'!$A$5:$AN$277,$B112+1,'Nutrition Table'!AA$4))</f>
        <v>0</v>
      </c>
      <c r="AC112" s="12">
        <f>($C112/INDEX('Nutrition Table'!$A$5:$AN$277,$B112+1,2))*(INDEX('Nutrition Table'!$A$5:$AN$277,$B112+1,'Nutrition Table'!AB$4))</f>
        <v>0</v>
      </c>
      <c r="AD112" s="12">
        <f>($C112/INDEX('Nutrition Table'!$A$5:$AN$277,$B112+1,2))*(INDEX('Nutrition Table'!$A$5:$AN$277,$B112+1,'Nutrition Table'!AC$4))</f>
        <v>0</v>
      </c>
      <c r="AE112" s="40">
        <f>($C112/INDEX('Nutrition Table'!$A$5:$AN$277,$B112+1,2))*(INDEX('Nutrition Table'!$A$5:$AN$277,$B112+1,'Nutrition Table'!AD$4))</f>
        <v>0</v>
      </c>
      <c r="AF112" s="12">
        <f>($C112/INDEX('Nutrition Table'!$A$5:$AN$277,$B112+1,2))*(INDEX('Nutrition Table'!$A$5:$AN$277,$B112+1,'Nutrition Table'!AE$4))</f>
        <v>0</v>
      </c>
      <c r="AG112" s="12">
        <f>($C112/INDEX('Nutrition Table'!$A$5:$AN$277,$B112+1,2))*(INDEX('Nutrition Table'!$A$5:$AN$277,$B112+1,'Nutrition Table'!AF$4))</f>
        <v>0</v>
      </c>
      <c r="AH112" s="40">
        <f>($C112/INDEX('Nutrition Table'!$A$5:$AN$277,$B112+1,2))*(INDEX('Nutrition Table'!$A$5:$AN$277,$B112+1,'Nutrition Table'!AG$4))</f>
        <v>0</v>
      </c>
      <c r="AI112" s="12">
        <f>($C112/INDEX('Nutrition Table'!$A$5:$AN$277,$B112+1,2))*(INDEX('Nutrition Table'!$A$5:$AN$277,$B112+1,'Nutrition Table'!AH$4))</f>
        <v>0</v>
      </c>
      <c r="AJ112" s="12">
        <f>($C112/INDEX('Nutrition Table'!$A$5:$AN$277,$B112+1,2))*(INDEX('Nutrition Table'!$A$5:$AN$277,$B112+1,'Nutrition Table'!AI$4))</f>
        <v>0</v>
      </c>
      <c r="AK112" s="40">
        <f>($C112/INDEX('Nutrition Table'!$A$5:$AN$277,$B112+1,2))*(INDEX('Nutrition Table'!$A$5:$AN$277,$B112+1,'Nutrition Table'!AJ$4))</f>
        <v>0</v>
      </c>
      <c r="AL112" s="12">
        <f>($C112/INDEX('Nutrition Table'!$A$5:$AN$277,$B112+1,2))*(INDEX('Nutrition Table'!$A$5:$AN$277,$B112+1,'Nutrition Table'!AK$4))</f>
        <v>0</v>
      </c>
      <c r="AM112" s="12" t="str">
        <f>INDEX('Nutrition Table'!$A$5:$AN$277,$B112+1,'Nutrition Table'!AL$4)</f>
        <v>-</v>
      </c>
      <c r="AN112" s="40" t="str">
        <f t="shared" si="24"/>
        <v>-</v>
      </c>
      <c r="AO112" s="131">
        <f>INDEX('Nutrition Table'!$A$5:$AN$277,$B112+1,'Nutrition Table'!AM$4)</f>
        <v>0</v>
      </c>
      <c r="AP112" s="12" t="str">
        <f>INDEX('Nutrition Table'!$A$5:$AN$277,$B112+1,'Nutrition Table'!AN$4)</f>
        <v xml:space="preserve"> --------------- </v>
      </c>
      <c r="AQ112" s="445">
        <f>($C112/INDEX('Nutrition Table'!$A$5:$AO$277,$B112+1,2))*(INDEX('Nutrition Table'!$A$5:$AO$277,$B112+1,'Nutrition Table'!AO$4))</f>
        <v>0</v>
      </c>
    </row>
    <row r="113" spans="1:43" ht="16.05" customHeight="1" x14ac:dyDescent="0.25">
      <c r="A113" s="301"/>
      <c r="B113" s="502">
        <v>1</v>
      </c>
      <c r="C113" s="485">
        <v>0</v>
      </c>
      <c r="D113" s="25" t="str">
        <f>INDEX('Nutrition Table'!$A$5:$AN$277,$B113+1,'Nutrition Table'!C$4)</f>
        <v>-</v>
      </c>
      <c r="E113" s="12">
        <f>($C113/INDEX('Nutrition Table'!$A$5:$AN$277,$B113+1,2))*(INDEX('Nutrition Table'!$A$5:$AN$277,$B113+1,'Nutrition Table'!D$4))</f>
        <v>0</v>
      </c>
      <c r="F113" s="12">
        <f>($C113/INDEX('Nutrition Table'!$A$5:$AN$277,$B113+1,2))*(INDEX('Nutrition Table'!$A$5:$AN$277,$B113+1,'Nutrition Table'!E$4))</f>
        <v>0</v>
      </c>
      <c r="G113" s="12">
        <f>($C113/INDEX('Nutrition Table'!$A$5:$AN$277,$B113+1,2))*(INDEX('Nutrition Table'!$A$5:$AN$277,$B113+1,'Nutrition Table'!F$4))</f>
        <v>0</v>
      </c>
      <c r="H113" s="16">
        <f>($C113/INDEX('Nutrition Table'!$A$5:$AN$277,$B113+1,2))*(INDEX('Nutrition Table'!$A$5:$AN$277,$B113+1,'Nutrition Table'!G$4))</f>
        <v>0</v>
      </c>
      <c r="I113" s="45">
        <f>($C113/INDEX('Nutrition Table'!$A$5:$AN$277,$B113+1,2))*(INDEX('Nutrition Table'!$A$5:$AN$277,$B113+1,'Nutrition Table'!H$4))</f>
        <v>0</v>
      </c>
      <c r="J113" s="12">
        <f>($C113/INDEX('Nutrition Table'!$A$5:$AN$277,$B113+1,2))*(INDEX('Nutrition Table'!$A$5:$AN$277,$B113+1,'Nutrition Table'!I$4))</f>
        <v>0</v>
      </c>
      <c r="K113" s="12">
        <f>($C113/INDEX('Nutrition Table'!$A$5:$AN$277,$B113+1,2))*(INDEX('Nutrition Table'!$A$5:$AN$277,$B113+1,'Nutrition Table'!J$4))</f>
        <v>0</v>
      </c>
      <c r="L113" s="12">
        <f>($C113/INDEX('Nutrition Table'!$A$5:$AN$277,$B113+1,2))*(INDEX('Nutrition Table'!$A$5:$AN$277,$B113+1,'Nutrition Table'!K$4))</f>
        <v>0</v>
      </c>
      <c r="M113" s="12">
        <f>($C113/INDEX('Nutrition Table'!$A$5:$AN$277,$B113+1,2))*(INDEX('Nutrition Table'!$A$5:$AN$277,$B113+1,'Nutrition Table'!L$4))</f>
        <v>0</v>
      </c>
      <c r="N113" s="12">
        <f>($C113/INDEX('Nutrition Table'!$A$5:$AN$277,$B113+1,2))*(INDEX('Nutrition Table'!$A$5:$AN$277,$B113+1,'Nutrition Table'!M$4))</f>
        <v>0</v>
      </c>
      <c r="O113" s="12">
        <f>($C113/INDEX('Nutrition Table'!$A$5:$AN$277,$B113+1,2))*(INDEX('Nutrition Table'!$A$5:$AN$277,$B113+1,'Nutrition Table'!N$4))</f>
        <v>0</v>
      </c>
      <c r="P113" s="12">
        <f>($C113/INDEX('Nutrition Table'!$A$5:$AN$277,$B113+1,2))*(INDEX('Nutrition Table'!$A$5:$AN$277,$B113+1,'Nutrition Table'!O$4))</f>
        <v>0</v>
      </c>
      <c r="Q113" s="12">
        <f>($C113/INDEX('Nutrition Table'!$A$5:$AN$277,$B113+1,2))*(INDEX('Nutrition Table'!$A$5:$AN$277,$B113+1,'Nutrition Table'!P$4))</f>
        <v>0</v>
      </c>
      <c r="R113" s="12">
        <f>($C113/INDEX('Nutrition Table'!$A$5:$AN$277,$B113+1,2))*(INDEX('Nutrition Table'!$A$5:$AN$277,$B113+1,'Nutrition Table'!Q$4))</f>
        <v>0</v>
      </c>
      <c r="S113" s="12">
        <f>($C113/INDEX('Nutrition Table'!$A$5:$AN$277,$B113+1,2))*(INDEX('Nutrition Table'!$A$5:$AN$277,$B113+1,'Nutrition Table'!R$4))</f>
        <v>0</v>
      </c>
      <c r="T113" s="12">
        <f>($C113/INDEX('Nutrition Table'!$A$5:$AN$277,$B113+1,2))*(INDEX('Nutrition Table'!$A$5:$AN$277,$B113+1,'Nutrition Table'!S$4))</f>
        <v>0</v>
      </c>
      <c r="U113" s="40">
        <f>($C113/INDEX('Nutrition Table'!$A$5:$AN$277,$B113+1,2))*(INDEX('Nutrition Table'!$A$5:$AN$277,$B113+1,'Nutrition Table'!T$4))</f>
        <v>0</v>
      </c>
      <c r="V113" s="12">
        <f>($C113/INDEX('Nutrition Table'!$A$5:$AN$277,$B113+1,2))*(INDEX('Nutrition Table'!$A$5:$AN$277,$B113+1,'Nutrition Table'!U$4))</f>
        <v>0</v>
      </c>
      <c r="W113" s="12">
        <f>($C113/INDEX('Nutrition Table'!$A$5:$AN$277,$B113+1,2))*(INDEX('Nutrition Table'!$A$5:$AN$277,$B113+1,'Nutrition Table'!V$4))</f>
        <v>0</v>
      </c>
      <c r="X113" s="12">
        <f>($C113/INDEX('Nutrition Table'!$A$5:$AN$277,$B113+1,2))*(INDEX('Nutrition Table'!$A$5:$AN$277,$B113+1,'Nutrition Table'!W$4))</f>
        <v>0</v>
      </c>
      <c r="Y113" s="12">
        <f>($C113/INDEX('Nutrition Table'!$A$5:$AN$277,$B113+1,2))*(INDEX('Nutrition Table'!$A$5:$AN$277,$B113+1,'Nutrition Table'!X$4))</f>
        <v>0</v>
      </c>
      <c r="Z113" s="12">
        <f>($C113/INDEX('Nutrition Table'!$A$5:$AN$277,$B113+1,2))*(INDEX('Nutrition Table'!$A$5:$AN$277,$B113+1,'Nutrition Table'!Y$4))</f>
        <v>0</v>
      </c>
      <c r="AA113" s="12">
        <f>($C113/INDEX('Nutrition Table'!$A$5:$AN$277,$B113+1,2))*(INDEX('Nutrition Table'!$A$5:$AN$277,$B113+1,'Nutrition Table'!Z$4))</f>
        <v>0</v>
      </c>
      <c r="AB113" s="12">
        <f>($C113/INDEX('Nutrition Table'!$A$5:$AN$277,$B113+1,2))*(INDEX('Nutrition Table'!$A$5:$AN$277,$B113+1,'Nutrition Table'!AA$4))</f>
        <v>0</v>
      </c>
      <c r="AC113" s="12">
        <f>($C113/INDEX('Nutrition Table'!$A$5:$AN$277,$B113+1,2))*(INDEX('Nutrition Table'!$A$5:$AN$277,$B113+1,'Nutrition Table'!AB$4))</f>
        <v>0</v>
      </c>
      <c r="AD113" s="12">
        <f>($C113/INDEX('Nutrition Table'!$A$5:$AN$277,$B113+1,2))*(INDEX('Nutrition Table'!$A$5:$AN$277,$B113+1,'Nutrition Table'!AC$4))</f>
        <v>0</v>
      </c>
      <c r="AE113" s="40">
        <f>($C113/INDEX('Nutrition Table'!$A$5:$AN$277,$B113+1,2))*(INDEX('Nutrition Table'!$A$5:$AN$277,$B113+1,'Nutrition Table'!AD$4))</f>
        <v>0</v>
      </c>
      <c r="AF113" s="12">
        <f>($C113/INDEX('Nutrition Table'!$A$5:$AN$277,$B113+1,2))*(INDEX('Nutrition Table'!$A$5:$AN$277,$B113+1,'Nutrition Table'!AE$4))</f>
        <v>0</v>
      </c>
      <c r="AG113" s="12">
        <f>($C113/INDEX('Nutrition Table'!$A$5:$AN$277,$B113+1,2))*(INDEX('Nutrition Table'!$A$5:$AN$277,$B113+1,'Nutrition Table'!AF$4))</f>
        <v>0</v>
      </c>
      <c r="AH113" s="40">
        <f>($C113/INDEX('Nutrition Table'!$A$5:$AN$277,$B113+1,2))*(INDEX('Nutrition Table'!$A$5:$AN$277,$B113+1,'Nutrition Table'!AG$4))</f>
        <v>0</v>
      </c>
      <c r="AI113" s="12">
        <f>($C113/INDEX('Nutrition Table'!$A$5:$AN$277,$B113+1,2))*(INDEX('Nutrition Table'!$A$5:$AN$277,$B113+1,'Nutrition Table'!AH$4))</f>
        <v>0</v>
      </c>
      <c r="AJ113" s="12">
        <f>($C113/INDEX('Nutrition Table'!$A$5:$AN$277,$B113+1,2))*(INDEX('Nutrition Table'!$A$5:$AN$277,$B113+1,'Nutrition Table'!AI$4))</f>
        <v>0</v>
      </c>
      <c r="AK113" s="40">
        <f>($C113/INDEX('Nutrition Table'!$A$5:$AN$277,$B113+1,2))*(INDEX('Nutrition Table'!$A$5:$AN$277,$B113+1,'Nutrition Table'!AJ$4))</f>
        <v>0</v>
      </c>
      <c r="AL113" s="12">
        <f>($C113/INDEX('Nutrition Table'!$A$5:$AN$277,$B113+1,2))*(INDEX('Nutrition Table'!$A$5:$AN$277,$B113+1,'Nutrition Table'!AK$4))</f>
        <v>0</v>
      </c>
      <c r="AM113" s="12" t="str">
        <f>INDEX('Nutrition Table'!$A$5:$AN$277,$B113+1,'Nutrition Table'!AL$4)</f>
        <v>-</v>
      </c>
      <c r="AN113" s="40" t="str">
        <f t="shared" si="24"/>
        <v>-</v>
      </c>
      <c r="AO113" s="131">
        <f>INDEX('Nutrition Table'!$A$5:$AN$277,$B113+1,'Nutrition Table'!AM$4)</f>
        <v>0</v>
      </c>
      <c r="AP113" s="12" t="str">
        <f>INDEX('Nutrition Table'!$A$5:$AN$277,$B113+1,'Nutrition Table'!AN$4)</f>
        <v xml:space="preserve"> --------------- </v>
      </c>
      <c r="AQ113" s="445">
        <f>($C113/INDEX('Nutrition Table'!$A$5:$AO$277,$B113+1,2))*(INDEX('Nutrition Table'!$A$5:$AO$277,$B113+1,'Nutrition Table'!AO$4))</f>
        <v>0</v>
      </c>
    </row>
    <row r="114" spans="1:43" ht="16.05" customHeight="1" x14ac:dyDescent="0.25">
      <c r="A114" s="301"/>
      <c r="B114" s="502">
        <v>1</v>
      </c>
      <c r="C114" s="485">
        <v>0</v>
      </c>
      <c r="D114" s="25" t="str">
        <f>INDEX('Nutrition Table'!$A$5:$AN$277,$B114+1,'Nutrition Table'!C$4)</f>
        <v>-</v>
      </c>
      <c r="E114" s="12">
        <f>($C114/INDEX('Nutrition Table'!$A$5:$AN$277,$B114+1,2))*(INDEX('Nutrition Table'!$A$5:$AN$277,$B114+1,'Nutrition Table'!D$4))</f>
        <v>0</v>
      </c>
      <c r="F114" s="12">
        <f>($C114/INDEX('Nutrition Table'!$A$5:$AN$277,$B114+1,2))*(INDEX('Nutrition Table'!$A$5:$AN$277,$B114+1,'Nutrition Table'!E$4))</f>
        <v>0</v>
      </c>
      <c r="G114" s="12">
        <f>($C114/INDEX('Nutrition Table'!$A$5:$AN$277,$B114+1,2))*(INDEX('Nutrition Table'!$A$5:$AN$277,$B114+1,'Nutrition Table'!F$4))</f>
        <v>0</v>
      </c>
      <c r="H114" s="16">
        <f>($C114/INDEX('Nutrition Table'!$A$5:$AN$277,$B114+1,2))*(INDEX('Nutrition Table'!$A$5:$AN$277,$B114+1,'Nutrition Table'!G$4))</f>
        <v>0</v>
      </c>
      <c r="I114" s="45">
        <f>($C114/INDEX('Nutrition Table'!$A$5:$AN$277,$B114+1,2))*(INDEX('Nutrition Table'!$A$5:$AN$277,$B114+1,'Nutrition Table'!H$4))</f>
        <v>0</v>
      </c>
      <c r="J114" s="12">
        <f>($C114/INDEX('Nutrition Table'!$A$5:$AN$277,$B114+1,2))*(INDEX('Nutrition Table'!$A$5:$AN$277,$B114+1,'Nutrition Table'!I$4))</f>
        <v>0</v>
      </c>
      <c r="K114" s="12">
        <f>($C114/INDEX('Nutrition Table'!$A$5:$AN$277,$B114+1,2))*(INDEX('Nutrition Table'!$A$5:$AN$277,$B114+1,'Nutrition Table'!J$4))</f>
        <v>0</v>
      </c>
      <c r="L114" s="12">
        <f>($C114/INDEX('Nutrition Table'!$A$5:$AN$277,$B114+1,2))*(INDEX('Nutrition Table'!$A$5:$AN$277,$B114+1,'Nutrition Table'!K$4))</f>
        <v>0</v>
      </c>
      <c r="M114" s="12">
        <f>($C114/INDEX('Nutrition Table'!$A$5:$AN$277,$B114+1,2))*(INDEX('Nutrition Table'!$A$5:$AN$277,$B114+1,'Nutrition Table'!L$4))</f>
        <v>0</v>
      </c>
      <c r="N114" s="12">
        <f>($C114/INDEX('Nutrition Table'!$A$5:$AN$277,$B114+1,2))*(INDEX('Nutrition Table'!$A$5:$AN$277,$B114+1,'Nutrition Table'!M$4))</f>
        <v>0</v>
      </c>
      <c r="O114" s="12">
        <f>($C114/INDEX('Nutrition Table'!$A$5:$AN$277,$B114+1,2))*(INDEX('Nutrition Table'!$A$5:$AN$277,$B114+1,'Nutrition Table'!N$4))</f>
        <v>0</v>
      </c>
      <c r="P114" s="12">
        <f>($C114/INDEX('Nutrition Table'!$A$5:$AN$277,$B114+1,2))*(INDEX('Nutrition Table'!$A$5:$AN$277,$B114+1,'Nutrition Table'!O$4))</f>
        <v>0</v>
      </c>
      <c r="Q114" s="12">
        <f>($C114/INDEX('Nutrition Table'!$A$5:$AN$277,$B114+1,2))*(INDEX('Nutrition Table'!$A$5:$AN$277,$B114+1,'Nutrition Table'!P$4))</f>
        <v>0</v>
      </c>
      <c r="R114" s="12">
        <f>($C114/INDEX('Nutrition Table'!$A$5:$AN$277,$B114+1,2))*(INDEX('Nutrition Table'!$A$5:$AN$277,$B114+1,'Nutrition Table'!Q$4))</f>
        <v>0</v>
      </c>
      <c r="S114" s="12">
        <f>($C114/INDEX('Nutrition Table'!$A$5:$AN$277,$B114+1,2))*(INDEX('Nutrition Table'!$A$5:$AN$277,$B114+1,'Nutrition Table'!R$4))</f>
        <v>0</v>
      </c>
      <c r="T114" s="12">
        <f>($C114/INDEX('Nutrition Table'!$A$5:$AN$277,$B114+1,2))*(INDEX('Nutrition Table'!$A$5:$AN$277,$B114+1,'Nutrition Table'!S$4))</f>
        <v>0</v>
      </c>
      <c r="U114" s="40">
        <f>($C114/INDEX('Nutrition Table'!$A$5:$AN$277,$B114+1,2))*(INDEX('Nutrition Table'!$A$5:$AN$277,$B114+1,'Nutrition Table'!T$4))</f>
        <v>0</v>
      </c>
      <c r="V114" s="12">
        <f>($C114/INDEX('Nutrition Table'!$A$5:$AN$277,$B114+1,2))*(INDEX('Nutrition Table'!$A$5:$AN$277,$B114+1,'Nutrition Table'!U$4))</f>
        <v>0</v>
      </c>
      <c r="W114" s="12">
        <f>($C114/INDEX('Nutrition Table'!$A$5:$AN$277,$B114+1,2))*(INDEX('Nutrition Table'!$A$5:$AN$277,$B114+1,'Nutrition Table'!V$4))</f>
        <v>0</v>
      </c>
      <c r="X114" s="12">
        <f>($C114/INDEX('Nutrition Table'!$A$5:$AN$277,$B114+1,2))*(INDEX('Nutrition Table'!$A$5:$AN$277,$B114+1,'Nutrition Table'!W$4))</f>
        <v>0</v>
      </c>
      <c r="Y114" s="12">
        <f>($C114/INDEX('Nutrition Table'!$A$5:$AN$277,$B114+1,2))*(INDEX('Nutrition Table'!$A$5:$AN$277,$B114+1,'Nutrition Table'!X$4))</f>
        <v>0</v>
      </c>
      <c r="Z114" s="12">
        <f>($C114/INDEX('Nutrition Table'!$A$5:$AN$277,$B114+1,2))*(INDEX('Nutrition Table'!$A$5:$AN$277,$B114+1,'Nutrition Table'!Y$4))</f>
        <v>0</v>
      </c>
      <c r="AA114" s="12">
        <f>($C114/INDEX('Nutrition Table'!$A$5:$AN$277,$B114+1,2))*(INDEX('Nutrition Table'!$A$5:$AN$277,$B114+1,'Nutrition Table'!Z$4))</f>
        <v>0</v>
      </c>
      <c r="AB114" s="12">
        <f>($C114/INDEX('Nutrition Table'!$A$5:$AN$277,$B114+1,2))*(INDEX('Nutrition Table'!$A$5:$AN$277,$B114+1,'Nutrition Table'!AA$4))</f>
        <v>0</v>
      </c>
      <c r="AC114" s="12">
        <f>($C114/INDEX('Nutrition Table'!$A$5:$AN$277,$B114+1,2))*(INDEX('Nutrition Table'!$A$5:$AN$277,$B114+1,'Nutrition Table'!AB$4))</f>
        <v>0</v>
      </c>
      <c r="AD114" s="12">
        <f>($C114/INDEX('Nutrition Table'!$A$5:$AN$277,$B114+1,2))*(INDEX('Nutrition Table'!$A$5:$AN$277,$B114+1,'Nutrition Table'!AC$4))</f>
        <v>0</v>
      </c>
      <c r="AE114" s="40">
        <f>($C114/INDEX('Nutrition Table'!$A$5:$AN$277,$B114+1,2))*(INDEX('Nutrition Table'!$A$5:$AN$277,$B114+1,'Nutrition Table'!AD$4))</f>
        <v>0</v>
      </c>
      <c r="AF114" s="12">
        <f>($C114/INDEX('Nutrition Table'!$A$5:$AN$277,$B114+1,2))*(INDEX('Nutrition Table'!$A$5:$AN$277,$B114+1,'Nutrition Table'!AE$4))</f>
        <v>0</v>
      </c>
      <c r="AG114" s="12">
        <f>($C114/INDEX('Nutrition Table'!$A$5:$AN$277,$B114+1,2))*(INDEX('Nutrition Table'!$A$5:$AN$277,$B114+1,'Nutrition Table'!AF$4))</f>
        <v>0</v>
      </c>
      <c r="AH114" s="40">
        <f>($C114/INDEX('Nutrition Table'!$A$5:$AN$277,$B114+1,2))*(INDEX('Nutrition Table'!$A$5:$AN$277,$B114+1,'Nutrition Table'!AG$4))</f>
        <v>0</v>
      </c>
      <c r="AI114" s="12">
        <f>($C114/INDEX('Nutrition Table'!$A$5:$AN$277,$B114+1,2))*(INDEX('Nutrition Table'!$A$5:$AN$277,$B114+1,'Nutrition Table'!AH$4))</f>
        <v>0</v>
      </c>
      <c r="AJ114" s="12">
        <f>($C114/INDEX('Nutrition Table'!$A$5:$AN$277,$B114+1,2))*(INDEX('Nutrition Table'!$A$5:$AN$277,$B114+1,'Nutrition Table'!AI$4))</f>
        <v>0</v>
      </c>
      <c r="AK114" s="40">
        <f>($C114/INDEX('Nutrition Table'!$A$5:$AN$277,$B114+1,2))*(INDEX('Nutrition Table'!$A$5:$AN$277,$B114+1,'Nutrition Table'!AJ$4))</f>
        <v>0</v>
      </c>
      <c r="AL114" s="12">
        <f>($C114/INDEX('Nutrition Table'!$A$5:$AN$277,$B114+1,2))*(INDEX('Nutrition Table'!$A$5:$AN$277,$B114+1,'Nutrition Table'!AK$4))</f>
        <v>0</v>
      </c>
      <c r="AM114" s="12" t="str">
        <f>INDEX('Nutrition Table'!$A$5:$AN$277,$B114+1,'Nutrition Table'!AL$4)</f>
        <v>-</v>
      </c>
      <c r="AN114" s="40" t="str">
        <f>IF(AM114="-","-",AM114*G114/100)</f>
        <v>-</v>
      </c>
      <c r="AO114" s="131">
        <f>INDEX('Nutrition Table'!$A$5:$AN$277,$B114+1,'Nutrition Table'!AM$4)</f>
        <v>0</v>
      </c>
      <c r="AP114" s="12" t="str">
        <f>INDEX('Nutrition Table'!$A$5:$AN$277,$B114+1,'Nutrition Table'!AN$4)</f>
        <v xml:space="preserve"> --------------- </v>
      </c>
      <c r="AQ114" s="445">
        <f>($C114/INDEX('Nutrition Table'!$A$5:$AO$277,$B114+1,2))*(INDEX('Nutrition Table'!$A$5:$AO$277,$B114+1,'Nutrition Table'!AO$4))</f>
        <v>0</v>
      </c>
    </row>
    <row r="115" spans="1:43" ht="16.05" customHeight="1" x14ac:dyDescent="0.25">
      <c r="A115" s="301"/>
      <c r="B115" s="502">
        <v>1</v>
      </c>
      <c r="C115" s="485">
        <v>0</v>
      </c>
      <c r="D115" s="25" t="str">
        <f>INDEX('Nutrition Table'!$A$5:$AN$277,$B115+1,'Nutrition Table'!C$4)</f>
        <v>-</v>
      </c>
      <c r="E115" s="12">
        <f>($C115/INDEX('Nutrition Table'!$A$5:$AN$277,$B115+1,2))*(INDEX('Nutrition Table'!$A$5:$AN$277,$B115+1,'Nutrition Table'!D$4))</f>
        <v>0</v>
      </c>
      <c r="F115" s="12">
        <f>($C115/INDEX('Nutrition Table'!$A$5:$AN$277,$B115+1,2))*(INDEX('Nutrition Table'!$A$5:$AN$277,$B115+1,'Nutrition Table'!E$4))</f>
        <v>0</v>
      </c>
      <c r="G115" s="12">
        <f>($C115/INDEX('Nutrition Table'!$A$5:$AN$277,$B115+1,2))*(INDEX('Nutrition Table'!$A$5:$AN$277,$B115+1,'Nutrition Table'!F$4))</f>
        <v>0</v>
      </c>
      <c r="H115" s="16">
        <f>($C115/INDEX('Nutrition Table'!$A$5:$AN$277,$B115+1,2))*(INDEX('Nutrition Table'!$A$5:$AN$277,$B115+1,'Nutrition Table'!G$4))</f>
        <v>0</v>
      </c>
      <c r="I115" s="45">
        <f>($C115/INDEX('Nutrition Table'!$A$5:$AN$277,$B115+1,2))*(INDEX('Nutrition Table'!$A$5:$AN$277,$B115+1,'Nutrition Table'!H$4))</f>
        <v>0</v>
      </c>
      <c r="J115" s="12">
        <f>($C115/INDEX('Nutrition Table'!$A$5:$AN$277,$B115+1,2))*(INDEX('Nutrition Table'!$A$5:$AN$277,$B115+1,'Nutrition Table'!I$4))</f>
        <v>0</v>
      </c>
      <c r="K115" s="12">
        <f>($C115/INDEX('Nutrition Table'!$A$5:$AN$277,$B115+1,2))*(INDEX('Nutrition Table'!$A$5:$AN$277,$B115+1,'Nutrition Table'!J$4))</f>
        <v>0</v>
      </c>
      <c r="L115" s="12">
        <f>($C115/INDEX('Nutrition Table'!$A$5:$AN$277,$B115+1,2))*(INDEX('Nutrition Table'!$A$5:$AN$277,$B115+1,'Nutrition Table'!K$4))</f>
        <v>0</v>
      </c>
      <c r="M115" s="12">
        <f>($C115/INDEX('Nutrition Table'!$A$5:$AN$277,$B115+1,2))*(INDEX('Nutrition Table'!$A$5:$AN$277,$B115+1,'Nutrition Table'!L$4))</f>
        <v>0</v>
      </c>
      <c r="N115" s="12">
        <f>($C115/INDEX('Nutrition Table'!$A$5:$AN$277,$B115+1,2))*(INDEX('Nutrition Table'!$A$5:$AN$277,$B115+1,'Nutrition Table'!M$4))</f>
        <v>0</v>
      </c>
      <c r="O115" s="12">
        <f>($C115/INDEX('Nutrition Table'!$A$5:$AN$277,$B115+1,2))*(INDEX('Nutrition Table'!$A$5:$AN$277,$B115+1,'Nutrition Table'!N$4))</f>
        <v>0</v>
      </c>
      <c r="P115" s="12">
        <f>($C115/INDEX('Nutrition Table'!$A$5:$AN$277,$B115+1,2))*(INDEX('Nutrition Table'!$A$5:$AN$277,$B115+1,'Nutrition Table'!O$4))</f>
        <v>0</v>
      </c>
      <c r="Q115" s="12">
        <f>($C115/INDEX('Nutrition Table'!$A$5:$AN$277,$B115+1,2))*(INDEX('Nutrition Table'!$A$5:$AN$277,$B115+1,'Nutrition Table'!P$4))</f>
        <v>0</v>
      </c>
      <c r="R115" s="12">
        <f>($C115/INDEX('Nutrition Table'!$A$5:$AN$277,$B115+1,2))*(INDEX('Nutrition Table'!$A$5:$AN$277,$B115+1,'Nutrition Table'!Q$4))</f>
        <v>0</v>
      </c>
      <c r="S115" s="12">
        <f>($C115/INDEX('Nutrition Table'!$A$5:$AN$277,$B115+1,2))*(INDEX('Nutrition Table'!$A$5:$AN$277,$B115+1,'Nutrition Table'!R$4))</f>
        <v>0</v>
      </c>
      <c r="T115" s="12">
        <f>($C115/INDEX('Nutrition Table'!$A$5:$AN$277,$B115+1,2))*(INDEX('Nutrition Table'!$A$5:$AN$277,$B115+1,'Nutrition Table'!S$4))</f>
        <v>0</v>
      </c>
      <c r="U115" s="40">
        <f>($C115/INDEX('Nutrition Table'!$A$5:$AN$277,$B115+1,2))*(INDEX('Nutrition Table'!$A$5:$AN$277,$B115+1,'Nutrition Table'!T$4))</f>
        <v>0</v>
      </c>
      <c r="V115" s="12">
        <f>($C115/INDEX('Nutrition Table'!$A$5:$AN$277,$B115+1,2))*(INDEX('Nutrition Table'!$A$5:$AN$277,$B115+1,'Nutrition Table'!U$4))</f>
        <v>0</v>
      </c>
      <c r="W115" s="12">
        <f>($C115/INDEX('Nutrition Table'!$A$5:$AN$277,$B115+1,2))*(INDEX('Nutrition Table'!$A$5:$AN$277,$B115+1,'Nutrition Table'!V$4))</f>
        <v>0</v>
      </c>
      <c r="X115" s="12">
        <f>($C115/INDEX('Nutrition Table'!$A$5:$AN$277,$B115+1,2))*(INDEX('Nutrition Table'!$A$5:$AN$277,$B115+1,'Nutrition Table'!W$4))</f>
        <v>0</v>
      </c>
      <c r="Y115" s="12">
        <f>($C115/INDEX('Nutrition Table'!$A$5:$AN$277,$B115+1,2))*(INDEX('Nutrition Table'!$A$5:$AN$277,$B115+1,'Nutrition Table'!X$4))</f>
        <v>0</v>
      </c>
      <c r="Z115" s="12">
        <f>($C115/INDEX('Nutrition Table'!$A$5:$AN$277,$B115+1,2))*(INDEX('Nutrition Table'!$A$5:$AN$277,$B115+1,'Nutrition Table'!Y$4))</f>
        <v>0</v>
      </c>
      <c r="AA115" s="12">
        <f>($C115/INDEX('Nutrition Table'!$A$5:$AN$277,$B115+1,2))*(INDEX('Nutrition Table'!$A$5:$AN$277,$B115+1,'Nutrition Table'!Z$4))</f>
        <v>0</v>
      </c>
      <c r="AB115" s="12">
        <f>($C115/INDEX('Nutrition Table'!$A$5:$AN$277,$B115+1,2))*(INDEX('Nutrition Table'!$A$5:$AN$277,$B115+1,'Nutrition Table'!AA$4))</f>
        <v>0</v>
      </c>
      <c r="AC115" s="12">
        <f>($C115/INDEX('Nutrition Table'!$A$5:$AN$277,$B115+1,2))*(INDEX('Nutrition Table'!$A$5:$AN$277,$B115+1,'Nutrition Table'!AB$4))</f>
        <v>0</v>
      </c>
      <c r="AD115" s="12">
        <f>($C115/INDEX('Nutrition Table'!$A$5:$AN$277,$B115+1,2))*(INDEX('Nutrition Table'!$A$5:$AN$277,$B115+1,'Nutrition Table'!AC$4))</f>
        <v>0</v>
      </c>
      <c r="AE115" s="40">
        <f>($C115/INDEX('Nutrition Table'!$A$5:$AN$277,$B115+1,2))*(INDEX('Nutrition Table'!$A$5:$AN$277,$B115+1,'Nutrition Table'!AD$4))</f>
        <v>0</v>
      </c>
      <c r="AF115" s="12">
        <f>($C115/INDEX('Nutrition Table'!$A$5:$AN$277,$B115+1,2))*(INDEX('Nutrition Table'!$A$5:$AN$277,$B115+1,'Nutrition Table'!AE$4))</f>
        <v>0</v>
      </c>
      <c r="AG115" s="12">
        <f>($C115/INDEX('Nutrition Table'!$A$5:$AN$277,$B115+1,2))*(INDEX('Nutrition Table'!$A$5:$AN$277,$B115+1,'Nutrition Table'!AF$4))</f>
        <v>0</v>
      </c>
      <c r="AH115" s="40">
        <f>($C115/INDEX('Nutrition Table'!$A$5:$AN$277,$B115+1,2))*(INDEX('Nutrition Table'!$A$5:$AN$277,$B115+1,'Nutrition Table'!AG$4))</f>
        <v>0</v>
      </c>
      <c r="AI115" s="12">
        <f>($C115/INDEX('Nutrition Table'!$A$5:$AN$277,$B115+1,2))*(INDEX('Nutrition Table'!$A$5:$AN$277,$B115+1,'Nutrition Table'!AH$4))</f>
        <v>0</v>
      </c>
      <c r="AJ115" s="12">
        <f>($C115/INDEX('Nutrition Table'!$A$5:$AN$277,$B115+1,2))*(INDEX('Nutrition Table'!$A$5:$AN$277,$B115+1,'Nutrition Table'!AI$4))</f>
        <v>0</v>
      </c>
      <c r="AK115" s="40">
        <f>($C115/INDEX('Nutrition Table'!$A$5:$AN$277,$B115+1,2))*(INDEX('Nutrition Table'!$A$5:$AN$277,$B115+1,'Nutrition Table'!AJ$4))</f>
        <v>0</v>
      </c>
      <c r="AL115" s="12">
        <f>($C115/INDEX('Nutrition Table'!$A$5:$AN$277,$B115+1,2))*(INDEX('Nutrition Table'!$A$5:$AN$277,$B115+1,'Nutrition Table'!AK$4))</f>
        <v>0</v>
      </c>
      <c r="AM115" s="12" t="str">
        <f>INDEX('Nutrition Table'!$A$5:$AN$277,$B115+1,'Nutrition Table'!AL$4)</f>
        <v>-</v>
      </c>
      <c r="AN115" s="40" t="str">
        <f>IF(AM115="-","-",AM115*G115/100)</f>
        <v>-</v>
      </c>
      <c r="AO115" s="131">
        <f>INDEX('Nutrition Table'!$A$5:$AN$277,$B115+1,'Nutrition Table'!AM$4)</f>
        <v>0</v>
      </c>
      <c r="AP115" s="12" t="str">
        <f>INDEX('Nutrition Table'!$A$5:$AN$277,$B115+1,'Nutrition Table'!AN$4)</f>
        <v xml:space="preserve"> --------------- </v>
      </c>
      <c r="AQ115" s="445">
        <f>($C115/INDEX('Nutrition Table'!$A$5:$AO$277,$B115+1,2))*(INDEX('Nutrition Table'!$A$5:$AO$277,$B115+1,'Nutrition Table'!AO$4))</f>
        <v>0</v>
      </c>
    </row>
    <row r="116" spans="1:43" ht="16.05" customHeight="1" x14ac:dyDescent="0.25">
      <c r="A116" s="301"/>
      <c r="B116" s="35" t="s">
        <v>208</v>
      </c>
      <c r="C116" s="489">
        <f>SUM(C106:C115)</f>
        <v>800</v>
      </c>
      <c r="D116" s="490" t="s">
        <v>200</v>
      </c>
      <c r="E116" s="13">
        <f>SUM(E106:E115)</f>
        <v>325.8</v>
      </c>
      <c r="F116" s="13">
        <f t="shared" ref="F116:AL116" si="25">SUM(F106:F115)</f>
        <v>48.74</v>
      </c>
      <c r="G116" s="13">
        <f t="shared" si="25"/>
        <v>31.3</v>
      </c>
      <c r="H116" s="17">
        <f t="shared" si="25"/>
        <v>1.3</v>
      </c>
      <c r="I116" s="92">
        <f t="shared" si="25"/>
        <v>890</v>
      </c>
      <c r="J116" s="93">
        <f t="shared" si="25"/>
        <v>100</v>
      </c>
      <c r="K116" s="93">
        <f t="shared" si="25"/>
        <v>699</v>
      </c>
      <c r="L116" s="93">
        <f t="shared" si="25"/>
        <v>682</v>
      </c>
      <c r="M116" s="93">
        <f t="shared" si="25"/>
        <v>965</v>
      </c>
      <c r="N116" s="93">
        <f t="shared" si="25"/>
        <v>316</v>
      </c>
      <c r="O116" s="93">
        <f t="shared" si="25"/>
        <v>56</v>
      </c>
      <c r="P116" s="93">
        <f t="shared" si="25"/>
        <v>4</v>
      </c>
      <c r="Q116" s="93">
        <f t="shared" si="25"/>
        <v>2000</v>
      </c>
      <c r="R116" s="93">
        <f t="shared" si="25"/>
        <v>0</v>
      </c>
      <c r="S116" s="93">
        <f t="shared" si="25"/>
        <v>40</v>
      </c>
      <c r="T116" s="93">
        <f t="shared" si="25"/>
        <v>0</v>
      </c>
      <c r="U116" s="106">
        <f t="shared" si="25"/>
        <v>0</v>
      </c>
      <c r="V116" s="93">
        <f t="shared" si="25"/>
        <v>254000</v>
      </c>
      <c r="W116" s="93">
        <f t="shared" si="25"/>
        <v>180</v>
      </c>
      <c r="X116" s="93">
        <f t="shared" si="25"/>
        <v>1880</v>
      </c>
      <c r="Y116" s="93">
        <f t="shared" si="25"/>
        <v>26000</v>
      </c>
      <c r="Z116" s="93">
        <f t="shared" si="25"/>
        <v>85</v>
      </c>
      <c r="AA116" s="93">
        <f t="shared" si="25"/>
        <v>546000</v>
      </c>
      <c r="AB116" s="93">
        <f t="shared" si="25"/>
        <v>439000</v>
      </c>
      <c r="AC116" s="93">
        <f t="shared" si="25"/>
        <v>36</v>
      </c>
      <c r="AD116" s="93">
        <f t="shared" si="25"/>
        <v>1631000</v>
      </c>
      <c r="AE116" s="106">
        <f t="shared" si="25"/>
        <v>1590</v>
      </c>
      <c r="AF116" s="93">
        <f t="shared" si="25"/>
        <v>703.66000000000008</v>
      </c>
      <c r="AG116" s="93">
        <f t="shared" si="25"/>
        <v>0.8</v>
      </c>
      <c r="AH116" s="106">
        <f t="shared" si="25"/>
        <v>28</v>
      </c>
      <c r="AI116" s="93">
        <f t="shared" si="25"/>
        <v>1.222</v>
      </c>
      <c r="AJ116" s="93">
        <f t="shared" si="25"/>
        <v>2.5999999999999999E-2</v>
      </c>
      <c r="AK116" s="106">
        <f t="shared" si="25"/>
        <v>2.9000000000000001E-2</v>
      </c>
      <c r="AL116" s="93">
        <f t="shared" si="25"/>
        <v>12</v>
      </c>
      <c r="AM116" s="93">
        <f>100*AN116/(IF(AM106="-",0,G106)+IF(AM107="-",0,G107)+IF(AM108="-",0,G108)+IF(AM109="-",0,G109)+IF(AM110="-",0,G110)+IF(AM111="-",0,G111)+IF(AM112="-",0,G112)+IF(AM113="-",0,G113)+IF(AM114="-",0,G114)+IF(AM115="-",0,G115)+0.0001)</f>
        <v>36.782630087443806</v>
      </c>
      <c r="AN116" s="106">
        <f>SUM(AN106:AN115)</f>
        <v>11.513</v>
      </c>
      <c r="AO116" s="136"/>
      <c r="AP116" s="93"/>
      <c r="AQ116" s="446">
        <f>SUM(AQ106:AQ115)</f>
        <v>0</v>
      </c>
    </row>
    <row r="117" spans="1:43" ht="16.05" customHeight="1" x14ac:dyDescent="0.25">
      <c r="A117" s="301"/>
      <c r="B117" s="35" t="s">
        <v>209</v>
      </c>
      <c r="C117" s="491">
        <f>E116*100/C116</f>
        <v>40.725000000000001</v>
      </c>
      <c r="D117" s="490" t="s">
        <v>895</v>
      </c>
      <c r="E117" s="2"/>
      <c r="F117" s="3">
        <f>IF((F116+G116+H116)&gt;0,F116*4/(F116*4+G116*4+H116*9),0)</f>
        <v>0.5874766467787621</v>
      </c>
      <c r="G117" s="3">
        <f>IF((F116+G116+H116)&gt;0,G116*4/(F116*4+G116*4+H116*9),0)</f>
        <v>0.37726752244922557</v>
      </c>
      <c r="H117" s="5">
        <f>IF((F116+G116+H116)&gt;0,H116*9/(F116*4+G116*4+H116*9),0)</f>
        <v>3.5255830772012296E-2</v>
      </c>
      <c r="I117" s="95"/>
      <c r="J117" s="82"/>
      <c r="K117" s="82"/>
      <c r="L117" s="82"/>
      <c r="M117" s="82"/>
      <c r="N117" s="82"/>
      <c r="O117" s="82"/>
      <c r="P117" s="82"/>
      <c r="Q117" s="82"/>
      <c r="R117" s="82"/>
      <c r="S117" s="82"/>
      <c r="T117" s="82"/>
      <c r="U117" s="94"/>
      <c r="V117" s="82"/>
      <c r="W117" s="82"/>
      <c r="X117" s="82"/>
      <c r="Y117" s="82"/>
      <c r="Z117" s="82"/>
      <c r="AA117" s="82"/>
      <c r="AB117" s="82"/>
      <c r="AC117" s="82"/>
      <c r="AD117" s="82"/>
      <c r="AE117" s="94"/>
      <c r="AF117" s="82"/>
      <c r="AG117" s="82"/>
      <c r="AH117" s="94"/>
      <c r="AI117" s="303">
        <f>IF((AI116+AJ116+AK116)&gt;0,AI116/(AI116+AJ116+AK116),0)</f>
        <v>0.95693030540328905</v>
      </c>
      <c r="AJ117" s="303">
        <f>IF((AI116+AJ116+AK116)&gt;0,AJ116/(AI116+AJ116+AK116),0)</f>
        <v>2.0360219263899765E-2</v>
      </c>
      <c r="AK117" s="129">
        <f>IF((AI116+AJ116+AK116)&gt;0,AK116/(AI116+AJ116+AK116),0)</f>
        <v>2.2709475332811278E-2</v>
      </c>
      <c r="AL117" s="303">
        <f>IF(G116&gt;0,AL116/G116,0)</f>
        <v>0.38338658146964855</v>
      </c>
      <c r="AM117" s="82"/>
      <c r="AN117" s="94"/>
      <c r="AO117" s="132"/>
      <c r="AP117" s="82"/>
      <c r="AQ117" s="447"/>
    </row>
    <row r="118" spans="1:43" ht="16.05" customHeight="1" thickBot="1" x14ac:dyDescent="0.3">
      <c r="A118" s="301"/>
      <c r="B118" s="503" t="s">
        <v>429</v>
      </c>
      <c r="C118" s="4"/>
      <c r="D118" s="41"/>
      <c r="E118" s="48">
        <f>IF($C$9=0,0,E116/$C$9)</f>
        <v>8.6643175320789842E-2</v>
      </c>
      <c r="F118" s="49">
        <f>IF($E$10=0,0,F116/$E$10)</f>
        <v>0.17282538838286463</v>
      </c>
      <c r="G118" s="49">
        <f>IF($E$11=0,0,G116/$E$11)</f>
        <v>6.6591317066684391E-2</v>
      </c>
      <c r="H118" s="50">
        <f>IF($E$12=0,0,H116/$E$12)</f>
        <v>1.5557476231633534E-2</v>
      </c>
      <c r="I118" s="126">
        <f>IF(I$119=0,0,I116/I$119)</f>
        <v>0.1972386587771203</v>
      </c>
      <c r="J118" s="127">
        <f>IF(J$119=0,0,J116/J$119)</f>
        <v>5.5404117634022559E-2</v>
      </c>
      <c r="K118" s="127">
        <f t="shared" ref="K118:AH118" si="26">IF(K$119=0,0,K116/K$119)</f>
        <v>0.35748441439552403</v>
      </c>
      <c r="L118" s="127">
        <f t="shared" si="26"/>
        <v>2.8339206169802542E-2</v>
      </c>
      <c r="M118" s="127">
        <f t="shared" si="26"/>
        <v>0.12831593644039624</v>
      </c>
      <c r="N118" s="127">
        <f t="shared" si="26"/>
        <v>0.1616095492832412</v>
      </c>
      <c r="O118" s="127">
        <f t="shared" si="26"/>
        <v>9.3078917625157909E-2</v>
      </c>
      <c r="P118" s="127">
        <f t="shared" si="26"/>
        <v>1.1080823526804511</v>
      </c>
      <c r="Q118" s="127">
        <f t="shared" si="26"/>
        <v>1.4774431369072683E-2</v>
      </c>
      <c r="R118" s="127">
        <f t="shared" si="26"/>
        <v>0</v>
      </c>
      <c r="S118" s="127">
        <f t="shared" si="26"/>
        <v>1.7729317642887219E-3</v>
      </c>
      <c r="T118" s="127">
        <f t="shared" si="26"/>
        <v>0</v>
      </c>
      <c r="U118" s="128">
        <f t="shared" si="26"/>
        <v>0</v>
      </c>
      <c r="V118" s="127">
        <f t="shared" si="26"/>
        <v>0.16887175054850076</v>
      </c>
      <c r="W118" s="127">
        <f t="shared" si="26"/>
        <v>0.13296988232165413</v>
      </c>
      <c r="X118" s="127">
        <f t="shared" si="26"/>
        <v>0.15623961172794362</v>
      </c>
      <c r="Y118" s="127">
        <f t="shared" si="26"/>
        <v>4.1157344528131044E-2</v>
      </c>
      <c r="Z118" s="127">
        <f t="shared" si="26"/>
        <v>2.4570521733349136E-2</v>
      </c>
      <c r="AA118" s="127">
        <f t="shared" si="26"/>
        <v>0.51858254105445112</v>
      </c>
      <c r="AB118" s="127">
        <f t="shared" si="26"/>
        <v>6.2099764190644863E-2</v>
      </c>
      <c r="AC118" s="127">
        <f t="shared" si="26"/>
        <v>0.43517416032541356</v>
      </c>
      <c r="AD118" s="127">
        <f t="shared" si="26"/>
        <v>0.72291292688872633</v>
      </c>
      <c r="AE118" s="128">
        <f t="shared" si="26"/>
        <v>9.6100960405195501E-2</v>
      </c>
      <c r="AF118" s="127">
        <f t="shared" si="26"/>
        <v>0.12643998296547995</v>
      </c>
      <c r="AG118" s="127">
        <f t="shared" si="26"/>
        <v>1.3996829718068858E-2</v>
      </c>
      <c r="AH118" s="128">
        <f t="shared" si="26"/>
        <v>9.3078917625157909E-2</v>
      </c>
      <c r="AI118" s="127"/>
      <c r="AJ118" s="127"/>
      <c r="AK118" s="128"/>
      <c r="AL118" s="127"/>
      <c r="AM118" s="127"/>
      <c r="AN118" s="128"/>
      <c r="AO118" s="137"/>
      <c r="AP118" s="127"/>
      <c r="AQ118" s="448"/>
    </row>
    <row r="119" spans="1:43" ht="16.05" customHeight="1" thickBot="1" x14ac:dyDescent="0.3">
      <c r="A119" s="21" t="s">
        <v>777</v>
      </c>
      <c r="B119" s="504"/>
      <c r="C119" s="53"/>
      <c r="D119" s="53"/>
      <c r="E119" s="54"/>
      <c r="F119" s="55"/>
      <c r="G119" s="23"/>
      <c r="H119" s="51"/>
      <c r="I119" s="56">
        <f t="shared" ref="I119:AH119" si="27">I10*$C9/2500</f>
        <v>4512.3</v>
      </c>
      <c r="J119" s="52">
        <f t="shared" si="27"/>
        <v>1804.92</v>
      </c>
      <c r="K119" s="52">
        <f t="shared" si="27"/>
        <v>1955.33</v>
      </c>
      <c r="L119" s="52">
        <f t="shared" si="27"/>
        <v>24065.599999999999</v>
      </c>
      <c r="M119" s="52">
        <f t="shared" si="27"/>
        <v>7520.5</v>
      </c>
      <c r="N119" s="52">
        <f t="shared" si="27"/>
        <v>1955.33</v>
      </c>
      <c r="O119" s="52">
        <f t="shared" si="27"/>
        <v>601.64</v>
      </c>
      <c r="P119" s="52">
        <f t="shared" si="27"/>
        <v>3.6098400000000002</v>
      </c>
      <c r="Q119" s="52">
        <f t="shared" si="27"/>
        <v>135369</v>
      </c>
      <c r="R119" s="52">
        <f t="shared" si="27"/>
        <v>300.82</v>
      </c>
      <c r="S119" s="52">
        <f t="shared" si="27"/>
        <v>22561.5</v>
      </c>
      <c r="T119" s="52">
        <f t="shared" si="27"/>
        <v>180.49199999999999</v>
      </c>
      <c r="U119" s="107">
        <f t="shared" si="27"/>
        <v>827255</v>
      </c>
      <c r="V119" s="52">
        <f t="shared" si="27"/>
        <v>1504100</v>
      </c>
      <c r="W119" s="52">
        <f t="shared" si="27"/>
        <v>1353.69</v>
      </c>
      <c r="X119" s="52">
        <f t="shared" si="27"/>
        <v>12032.8</v>
      </c>
      <c r="Y119" s="52">
        <f t="shared" si="27"/>
        <v>631722</v>
      </c>
      <c r="Z119" s="52">
        <f t="shared" si="27"/>
        <v>3459.43</v>
      </c>
      <c r="AA119" s="52">
        <f t="shared" si="27"/>
        <v>1052870</v>
      </c>
      <c r="AB119" s="52">
        <f t="shared" si="27"/>
        <v>7069270</v>
      </c>
      <c r="AC119" s="52">
        <f t="shared" si="27"/>
        <v>82.725499999999997</v>
      </c>
      <c r="AD119" s="52">
        <f t="shared" si="27"/>
        <v>2256150</v>
      </c>
      <c r="AE119" s="107">
        <f t="shared" si="27"/>
        <v>16545.099999999999</v>
      </c>
      <c r="AF119" s="52">
        <f t="shared" si="27"/>
        <v>5565.17</v>
      </c>
      <c r="AG119" s="52">
        <f t="shared" si="27"/>
        <v>57.155799999999999</v>
      </c>
      <c r="AH119" s="107">
        <f t="shared" si="27"/>
        <v>300.82</v>
      </c>
      <c r="AI119" s="52"/>
      <c r="AJ119" s="52"/>
      <c r="AK119" s="107"/>
      <c r="AL119" s="52"/>
      <c r="AM119" s="52"/>
      <c r="AN119" s="107"/>
      <c r="AO119" s="138"/>
      <c r="AP119" s="52"/>
      <c r="AQ119" s="449"/>
    </row>
    <row r="120" spans="1:43" ht="16.05" customHeight="1" x14ac:dyDescent="0.25">
      <c r="A120" s="21" t="s">
        <v>410</v>
      </c>
      <c r="B120" s="505"/>
      <c r="C120" s="6"/>
      <c r="D120" s="6"/>
      <c r="E120" s="14"/>
      <c r="F120" s="14">
        <f>SUM(F25,F38,F51,F64,F77,F90,F103,F116)</f>
        <v>302.71999999999997</v>
      </c>
      <c r="G120" s="14">
        <f>SUM(G25,G38,G51,G64,G77,G90,G103,G116)</f>
        <v>508.41500000000008</v>
      </c>
      <c r="H120" s="18">
        <f>SUM(H25,H38,H51,H64,H77,H90,H103,H116)</f>
        <v>64.015000000000001</v>
      </c>
      <c r="I120" s="79">
        <f>SUM(I25,I38,I51,I64,I77,I90,I103,I116)</f>
        <v>4078</v>
      </c>
      <c r="J120" s="80">
        <f t="shared" ref="J120:AE120" si="28">SUM(J25,J38,J51,J64,J77,J90,J103,J116)</f>
        <v>2861.6</v>
      </c>
      <c r="K120" s="80">
        <f t="shared" si="28"/>
        <v>5500</v>
      </c>
      <c r="L120" s="80">
        <f t="shared" si="28"/>
        <v>43263.7</v>
      </c>
      <c r="M120" s="80">
        <f t="shared" si="28"/>
        <v>17205.8</v>
      </c>
      <c r="N120" s="80">
        <f t="shared" si="28"/>
        <v>4672.5</v>
      </c>
      <c r="O120" s="80">
        <f t="shared" si="28"/>
        <v>708.6</v>
      </c>
      <c r="P120" s="80">
        <f t="shared" si="28"/>
        <v>17.899999999999999</v>
      </c>
      <c r="Q120" s="80">
        <f t="shared" si="28"/>
        <v>246550</v>
      </c>
      <c r="R120" s="80">
        <f t="shared" si="28"/>
        <v>50</v>
      </c>
      <c r="S120" s="80">
        <f t="shared" si="28"/>
        <v>15289</v>
      </c>
      <c r="T120" s="80">
        <f t="shared" si="28"/>
        <v>127.345</v>
      </c>
      <c r="U120" s="108">
        <f t="shared" si="28"/>
        <v>577030</v>
      </c>
      <c r="V120" s="80">
        <f t="shared" si="28"/>
        <v>2696500</v>
      </c>
      <c r="W120" s="80">
        <f t="shared" si="28"/>
        <v>2576.6</v>
      </c>
      <c r="X120" s="80">
        <f t="shared" si="28"/>
        <v>26930</v>
      </c>
      <c r="Y120" s="80">
        <f t="shared" si="28"/>
        <v>680700</v>
      </c>
      <c r="Z120" s="80">
        <f t="shared" si="28"/>
        <v>8425.2000000000007</v>
      </c>
      <c r="AA120" s="80">
        <f t="shared" si="28"/>
        <v>3743600</v>
      </c>
      <c r="AB120" s="80">
        <f t="shared" si="28"/>
        <v>6285300</v>
      </c>
      <c r="AC120" s="80">
        <f t="shared" si="28"/>
        <v>379.50000000000006</v>
      </c>
      <c r="AD120" s="80">
        <f t="shared" si="28"/>
        <v>4113500</v>
      </c>
      <c r="AE120" s="108">
        <f t="shared" si="28"/>
        <v>20800</v>
      </c>
      <c r="AF120" s="80">
        <f t="shared" ref="AF120:AK120" si="29">SUM(AF25,AF38,AF51,AF64,AF77,AF90,AF103,AF116)</f>
        <v>4261.33</v>
      </c>
      <c r="AG120" s="80">
        <f t="shared" si="29"/>
        <v>31.990000000000002</v>
      </c>
      <c r="AH120" s="108">
        <f t="shared" si="29"/>
        <v>633</v>
      </c>
      <c r="AI120" s="80">
        <f t="shared" si="29"/>
        <v>14.623499999999998</v>
      </c>
      <c r="AJ120" s="80">
        <f t="shared" si="29"/>
        <v>30.438124999999999</v>
      </c>
      <c r="AK120" s="108">
        <f t="shared" si="29"/>
        <v>12.747474999999998</v>
      </c>
      <c r="AL120" s="80">
        <f>SUM(AL25,AL38,AL51,AL64,AL77,AL90,AL103,AL116)</f>
        <v>201.04999999999998</v>
      </c>
      <c r="AM120" s="80">
        <f>IF((AN25+AN38+AN51+AN64+AN77+AN90+AN103+AN116)=0,0,(100*AN120)/(IF(AM25=0,0,100*AN25/AM25)+IF(AM38=0,0,100*AN38/AM38)+IF(AM51=0,0,100*AN51/AM51)+IF(AM64=0,0,100*AN64/AM64)+IF(AM77=0,0,100*AN77/AM77)+IF(AM90=0,0,100*AN90/AM90)+IF(AM103=0,0,100*AN103/AM103)+IF(AM116=0,0,100*AN116/AM116)))</f>
        <v>51.569443750567942</v>
      </c>
      <c r="AN120" s="108">
        <f>SUM(AN25,AN38,AN51,AN64,AN77,AN90,AN103,AN116)</f>
        <v>262.18720000000002</v>
      </c>
      <c r="AO120" s="139"/>
      <c r="AP120" s="80"/>
      <c r="AQ120" s="450"/>
    </row>
    <row r="121" spans="1:43" ht="16.05" customHeight="1" x14ac:dyDescent="0.25">
      <c r="A121" s="10" t="s">
        <v>411</v>
      </c>
      <c r="B121" s="506"/>
      <c r="C121" s="7"/>
      <c r="D121" s="7"/>
      <c r="E121" s="15">
        <f>SUM(E25,E38,E51,E64,E77,E90,E103,E116)</f>
        <v>3758.1000000000004</v>
      </c>
      <c r="F121" s="15">
        <f>F120*4</f>
        <v>1210.8799999999999</v>
      </c>
      <c r="G121" s="15">
        <f>G120*4</f>
        <v>2033.6600000000003</v>
      </c>
      <c r="H121" s="19">
        <f>H120*9</f>
        <v>576.13499999999999</v>
      </c>
      <c r="I121" s="81" t="s">
        <v>772</v>
      </c>
      <c r="J121" s="82"/>
      <c r="K121" s="82"/>
      <c r="L121" s="82"/>
      <c r="M121" s="82"/>
      <c r="N121" s="82"/>
      <c r="O121" s="82"/>
      <c r="P121" s="82"/>
      <c r="Q121" s="82"/>
      <c r="R121" s="82"/>
      <c r="S121" s="82"/>
      <c r="T121" s="82"/>
      <c r="U121" s="94"/>
      <c r="V121" s="82"/>
      <c r="W121" s="82"/>
      <c r="X121" s="82"/>
      <c r="Y121" s="82"/>
      <c r="Z121" s="82"/>
      <c r="AA121" s="82"/>
      <c r="AB121" s="82"/>
      <c r="AC121" s="82"/>
      <c r="AD121" s="82"/>
      <c r="AE121" s="94"/>
      <c r="AF121" s="82"/>
      <c r="AG121" s="82"/>
      <c r="AH121" s="94"/>
      <c r="AI121" s="82"/>
      <c r="AJ121" s="82"/>
      <c r="AK121" s="94"/>
      <c r="AL121" s="82"/>
      <c r="AM121" s="82"/>
      <c r="AN121" s="94"/>
      <c r="AO121" s="132"/>
      <c r="AP121" s="82"/>
      <c r="AQ121" s="451"/>
    </row>
    <row r="122" spans="1:43" ht="16.05" customHeight="1" thickBot="1" x14ac:dyDescent="0.3">
      <c r="A122" s="22" t="s">
        <v>210</v>
      </c>
      <c r="B122" s="507"/>
      <c r="C122" s="8"/>
      <c r="D122" s="8"/>
      <c r="E122" s="9"/>
      <c r="F122" s="11">
        <f>IF(SUM($F$121:$H$121)&gt;0,F121/(SUM($F$121:$H$121)),0)</f>
        <v>0.31692829146682194</v>
      </c>
      <c r="G122" s="11">
        <f>IF(SUM($F$121:$H$121)&gt;0,G121/(SUM($F$121:$H$121)),0)</f>
        <v>0.53227767344775467</v>
      </c>
      <c r="H122" s="20">
        <f>IF(SUM($F$121:$H$121)&gt;0,H121/(SUM($F$121:$H$121)),0)</f>
        <v>0.15079403508542338</v>
      </c>
      <c r="I122" s="83">
        <f>IF(I119=0,0,I120/I119)</f>
        <v>0.90375196684617598</v>
      </c>
      <c r="J122" s="84">
        <f t="shared" ref="J122:AH122" si="30">IF(J119=0,0,J120/J119)</f>
        <v>1.5854442302151894</v>
      </c>
      <c r="K122" s="84">
        <f t="shared" si="30"/>
        <v>2.8128244337272994</v>
      </c>
      <c r="L122" s="84">
        <f t="shared" si="30"/>
        <v>1.7977403430622965</v>
      </c>
      <c r="M122" s="84">
        <f t="shared" si="30"/>
        <v>2.2878532012499169</v>
      </c>
      <c r="N122" s="84">
        <f t="shared" si="30"/>
        <v>2.3896222121074193</v>
      </c>
      <c r="O122" s="84">
        <f t="shared" si="30"/>
        <v>1.1777807326640517</v>
      </c>
      <c r="P122" s="84">
        <f t="shared" si="30"/>
        <v>4.9586685282450187</v>
      </c>
      <c r="Q122" s="84">
        <f t="shared" si="30"/>
        <v>1.8213180270224349</v>
      </c>
      <c r="R122" s="84">
        <f t="shared" si="30"/>
        <v>0.16621235290206768</v>
      </c>
      <c r="S122" s="84">
        <f t="shared" si="30"/>
        <v>0.67765884360525674</v>
      </c>
      <c r="T122" s="84">
        <f t="shared" si="30"/>
        <v>0.70554373601046028</v>
      </c>
      <c r="U122" s="109">
        <f t="shared" si="30"/>
        <v>0.69752373814603719</v>
      </c>
      <c r="V122" s="84">
        <f t="shared" si="30"/>
        <v>1.7927664384017019</v>
      </c>
      <c r="W122" s="84">
        <f t="shared" si="30"/>
        <v>1.9033899932776335</v>
      </c>
      <c r="X122" s="84">
        <f t="shared" si="30"/>
        <v>2.2380493318263412</v>
      </c>
      <c r="Y122" s="84">
        <f t="shared" si="30"/>
        <v>1.0775309392422616</v>
      </c>
      <c r="Z122" s="84">
        <f t="shared" si="30"/>
        <v>2.4354301142095665</v>
      </c>
      <c r="AA122" s="84">
        <f t="shared" si="30"/>
        <v>3.5556146532810318</v>
      </c>
      <c r="AB122" s="84">
        <f t="shared" si="30"/>
        <v>0.8891017035705242</v>
      </c>
      <c r="AC122" s="84">
        <f t="shared" si="30"/>
        <v>4.5874609400970687</v>
      </c>
      <c r="AD122" s="84">
        <f t="shared" si="30"/>
        <v>1.8232387031004145</v>
      </c>
      <c r="AE122" s="109">
        <f t="shared" si="30"/>
        <v>1.2571697964956392</v>
      </c>
      <c r="AF122" s="84">
        <f t="shared" si="30"/>
        <v>0.76571425491045197</v>
      </c>
      <c r="AG122" s="84">
        <f t="shared" si="30"/>
        <v>0.55969822835127847</v>
      </c>
      <c r="AH122" s="109">
        <f t="shared" si="30"/>
        <v>2.104248387740177</v>
      </c>
      <c r="AI122" s="84">
        <f>IF((AI120+AJ120+AK120)&gt;0,AI120/(AI120+AJ120+AK120),0)</f>
        <v>0.25296190392170087</v>
      </c>
      <c r="AJ122" s="84">
        <f>IF((AI120+AJ120+AK120)&gt;0,AJ120/(AI120+AJ120+AK120),0)</f>
        <v>0.52652826285135035</v>
      </c>
      <c r="AK122" s="109">
        <f>IF((AI120+AJ120+AK120)&gt;0,AK120/(AI120+AJ120+AK120),0)</f>
        <v>0.22050983322694867</v>
      </c>
      <c r="AL122" s="84">
        <f>IF(G120&gt;0,AL120/G120,0)</f>
        <v>0.3954446662667308</v>
      </c>
      <c r="AM122" s="165" t="s">
        <v>695</v>
      </c>
      <c r="AN122" s="109"/>
      <c r="AO122" s="140"/>
      <c r="AP122" s="84"/>
      <c r="AQ122" s="452"/>
    </row>
    <row r="123" spans="1:43" ht="16.05" customHeight="1" x14ac:dyDescent="0.25">
      <c r="A123" s="21" t="s">
        <v>412</v>
      </c>
      <c r="B123" s="504"/>
      <c r="C123" s="53"/>
      <c r="D123" s="53"/>
      <c r="E123" s="57"/>
      <c r="F123" s="58">
        <f>E10</f>
        <v>282.01875000000001</v>
      </c>
      <c r="G123" s="58">
        <f>E11</f>
        <v>470.03125</v>
      </c>
      <c r="H123" s="59">
        <f>E12</f>
        <v>83.561111111111117</v>
      </c>
      <c r="I123" s="85" t="s">
        <v>778</v>
      </c>
      <c r="J123" s="86"/>
      <c r="K123" s="86"/>
      <c r="L123" s="86"/>
      <c r="M123" s="86"/>
      <c r="N123" s="86"/>
      <c r="O123" s="86"/>
      <c r="P123" s="86"/>
      <c r="Q123" s="86"/>
      <c r="R123" s="86"/>
      <c r="S123" s="86"/>
      <c r="T123" s="86"/>
      <c r="U123" s="110"/>
      <c r="V123" s="86"/>
      <c r="W123" s="86"/>
      <c r="X123" s="86"/>
      <c r="Y123" s="86"/>
      <c r="Z123" s="86"/>
      <c r="AA123" s="86"/>
      <c r="AB123" s="86"/>
      <c r="AC123" s="86"/>
      <c r="AD123" s="86"/>
      <c r="AE123" s="110"/>
      <c r="AF123" s="86"/>
      <c r="AG123" s="86"/>
      <c r="AH123" s="110"/>
      <c r="AI123" s="86"/>
      <c r="AJ123" s="86"/>
      <c r="AK123" s="110"/>
      <c r="AL123" s="86"/>
      <c r="AM123" s="86"/>
      <c r="AN123" s="110"/>
      <c r="AO123" s="141"/>
      <c r="AP123" s="86"/>
      <c r="AQ123" s="453"/>
    </row>
    <row r="124" spans="1:43" ht="16.05" customHeight="1" x14ac:dyDescent="0.25">
      <c r="A124" s="10" t="s">
        <v>413</v>
      </c>
      <c r="B124" s="506"/>
      <c r="C124" s="7"/>
      <c r="D124" s="7"/>
      <c r="E124" s="15"/>
      <c r="F124" s="386">
        <f>F120-E10</f>
        <v>20.701249999999959</v>
      </c>
      <c r="G124" s="386">
        <f>G120-E11</f>
        <v>38.383750000000077</v>
      </c>
      <c r="H124" s="387">
        <f>H120-E12</f>
        <v>-19.546111111111117</v>
      </c>
      <c r="I124" s="87">
        <f>I120/I12</f>
        <v>0.4078</v>
      </c>
      <c r="J124" s="88" t="s">
        <v>428</v>
      </c>
      <c r="K124" s="88" t="s">
        <v>428</v>
      </c>
      <c r="L124" s="89">
        <f>L120/L12</f>
        <v>1.2361057142857141</v>
      </c>
      <c r="M124" s="88" t="s">
        <v>428</v>
      </c>
      <c r="N124" s="89">
        <f>N120/N12</f>
        <v>4.6725000000000003E-2</v>
      </c>
      <c r="O124" s="89">
        <f>O120/O12</f>
        <v>0.70860000000000001</v>
      </c>
      <c r="P124" s="88" t="s">
        <v>428</v>
      </c>
      <c r="Q124" s="89">
        <f>Q120/Q12</f>
        <v>0.123275</v>
      </c>
      <c r="R124" s="89">
        <f>R120/R12</f>
        <v>2.5000000000000001E-2</v>
      </c>
      <c r="S124" s="89">
        <f>S120/S12</f>
        <v>1.5289000000000001E-2</v>
      </c>
      <c r="T124" s="88" t="s">
        <v>428</v>
      </c>
      <c r="U124" s="114">
        <f t="shared" ref="U124:AA124" si="31">U120/U12</f>
        <v>0.16486571428571428</v>
      </c>
      <c r="V124" s="89">
        <f t="shared" si="31"/>
        <v>1.0786</v>
      </c>
      <c r="W124" s="89">
        <f t="shared" si="31"/>
        <v>0.25766</v>
      </c>
      <c r="X124" s="89">
        <f t="shared" si="31"/>
        <v>0.59844444444444445</v>
      </c>
      <c r="Y124" s="89">
        <f t="shared" si="31"/>
        <v>0.88402597402597405</v>
      </c>
      <c r="Z124" s="89">
        <f t="shared" si="31"/>
        <v>0.76592727272727279</v>
      </c>
      <c r="AA124" s="89">
        <f t="shared" si="31"/>
        <v>0.93589999999999995</v>
      </c>
      <c r="AB124" s="88" t="s">
        <v>428</v>
      </c>
      <c r="AC124" s="89">
        <f t="shared" ref="AC124:AH124" si="32">AC120/AC12</f>
        <v>0.94875000000000009</v>
      </c>
      <c r="AD124" s="89">
        <f t="shared" si="32"/>
        <v>1.7884782608695653</v>
      </c>
      <c r="AE124" s="114">
        <f t="shared" si="32"/>
        <v>0.52</v>
      </c>
      <c r="AF124" s="89">
        <f t="shared" si="32"/>
        <v>0.42613299999999998</v>
      </c>
      <c r="AG124" s="89">
        <f t="shared" si="32"/>
        <v>0.15995000000000001</v>
      </c>
      <c r="AH124" s="114">
        <f t="shared" si="32"/>
        <v>1.5825</v>
      </c>
      <c r="AI124" s="89"/>
      <c r="AJ124" s="89"/>
      <c r="AK124" s="114"/>
      <c r="AL124" s="89"/>
      <c r="AM124" s="89"/>
      <c r="AN124" s="114"/>
      <c r="AO124" s="142"/>
      <c r="AP124" s="89"/>
      <c r="AQ124" s="454"/>
    </row>
    <row r="125" spans="1:43" ht="16.05" customHeight="1" thickBot="1" x14ac:dyDescent="0.3">
      <c r="A125" s="22" t="s">
        <v>414</v>
      </c>
      <c r="B125" s="507"/>
      <c r="C125" s="8"/>
      <c r="D125" s="8"/>
      <c r="E125" s="388">
        <f>E121-C9</f>
        <v>-2.1499999999996362</v>
      </c>
      <c r="F125" s="389">
        <f>F121-C10</f>
        <v>82.804999999999836</v>
      </c>
      <c r="G125" s="389">
        <f>G121-C11</f>
        <v>153.53500000000031</v>
      </c>
      <c r="H125" s="390">
        <f>H121-C12</f>
        <v>-175.91500000000008</v>
      </c>
      <c r="I125" s="90"/>
      <c r="J125" s="91"/>
      <c r="K125" s="91"/>
      <c r="L125" s="91"/>
      <c r="M125" s="91"/>
      <c r="N125" s="91"/>
      <c r="O125" s="91"/>
      <c r="P125" s="91"/>
      <c r="Q125" s="91"/>
      <c r="R125" s="91"/>
      <c r="S125" s="91"/>
      <c r="T125" s="91"/>
      <c r="U125" s="111"/>
      <c r="V125" s="91"/>
      <c r="W125" s="91"/>
      <c r="X125" s="91"/>
      <c r="Y125" s="91"/>
      <c r="Z125" s="91"/>
      <c r="AA125" s="91"/>
      <c r="AB125" s="91"/>
      <c r="AC125" s="91"/>
      <c r="AD125" s="91"/>
      <c r="AE125" s="111"/>
      <c r="AF125" s="91"/>
      <c r="AG125" s="91"/>
      <c r="AH125" s="111"/>
      <c r="AI125" s="91"/>
      <c r="AJ125" s="91"/>
      <c r="AK125" s="111"/>
      <c r="AL125" s="91"/>
      <c r="AM125" s="91"/>
      <c r="AN125" s="111"/>
      <c r="AO125" s="143"/>
      <c r="AP125" s="91"/>
      <c r="AQ125" s="455"/>
    </row>
    <row r="126" spans="1:43" ht="16.05" customHeight="1" x14ac:dyDescent="0.25">
      <c r="A126" s="414" t="s">
        <v>739</v>
      </c>
      <c r="B126" s="416"/>
      <c r="C126" s="415"/>
      <c r="D126" s="416"/>
      <c r="E126" s="586" t="s">
        <v>214</v>
      </c>
      <c r="F126" s="587"/>
      <c r="G126" s="587"/>
      <c r="H126" s="587"/>
      <c r="I126" s="587"/>
      <c r="J126" s="587"/>
      <c r="K126" s="417"/>
    </row>
    <row r="127" spans="1:43" ht="16.05" customHeight="1" x14ac:dyDescent="0.25">
      <c r="A127" s="418" t="s">
        <v>780</v>
      </c>
      <c r="B127" s="508"/>
      <c r="C127" s="419"/>
      <c r="D127" s="420"/>
      <c r="E127" s="588"/>
      <c r="F127" s="589"/>
      <c r="G127" s="589"/>
      <c r="H127" s="589"/>
      <c r="I127" s="589"/>
      <c r="J127" s="589"/>
      <c r="K127" s="421"/>
    </row>
    <row r="128" spans="1:43" ht="16.05" customHeight="1" thickBot="1" x14ac:dyDescent="0.3">
      <c r="A128" s="422" t="s">
        <v>947</v>
      </c>
      <c r="B128" s="424"/>
      <c r="C128" s="423"/>
      <c r="D128" s="424"/>
      <c r="E128" s="425" t="s">
        <v>759</v>
      </c>
      <c r="F128" s="426"/>
      <c r="G128" s="426"/>
      <c r="H128" s="426"/>
      <c r="I128" s="426"/>
      <c r="J128" s="426"/>
      <c r="K128" s="427"/>
    </row>
  </sheetData>
  <sheetProtection algorithmName="SHA-512" hashValue="EjxqAcV97KpXbEQ230bfxE5DTjr4PmH/BEYoSzy5Z6ReqZE8NEBovOFmMvGPlx34YC7tNy5KZBwZQGJX7kMjmw==" saltValue="X6yh+eWyN+q3HFBUuiLiWA==" spinCount="100000" sheet="1" selectLockedCells="1"/>
  <dataConsolidate/>
  <mergeCells count="11">
    <mergeCell ref="A1:B1"/>
    <mergeCell ref="E126:J127"/>
    <mergeCell ref="H3:I3"/>
    <mergeCell ref="L1:M1"/>
    <mergeCell ref="H1:I1"/>
    <mergeCell ref="J1:K1"/>
    <mergeCell ref="H2:I2"/>
    <mergeCell ref="J2:K2"/>
    <mergeCell ref="L2:M2"/>
    <mergeCell ref="J3:K3"/>
    <mergeCell ref="L3:M3"/>
  </mergeCells>
  <phoneticPr fontId="0" type="noConversion"/>
  <conditionalFormatting sqref="AO93:AP100 AO15:AP22 AO28:AP35 AO41:AP48 AO54:AP61 AO67:AP74 AO80:AP87 AO106:AP113">
    <cfRule type="cellIs" dxfId="27" priority="10" stopIfTrue="1" operator="equal">
      <formula>0</formula>
    </cfRule>
  </conditionalFormatting>
  <conditionalFormatting sqref="I124 L124 N124:O124 Q124:S124 U124:AA124 AC124:AP124">
    <cfRule type="cellIs" dxfId="26" priority="11" stopIfTrue="1" operator="greaterThan">
      <formula>1</formula>
    </cfRule>
  </conditionalFormatting>
  <conditionalFormatting sqref="AM122:AP122 AO14:AP14 I122:AH122 I14:AH14">
    <cfRule type="cellIs" dxfId="25" priority="12" stopIfTrue="1" operator="lessThan">
      <formula>0.7</formula>
    </cfRule>
  </conditionalFormatting>
  <conditionalFormatting sqref="AL14 AI14">
    <cfRule type="cellIs" dxfId="24" priority="13" stopIfTrue="1" operator="greaterThanOrEqual">
      <formula>0.5</formula>
    </cfRule>
  </conditionalFormatting>
  <conditionalFormatting sqref="F124:H124 E125">
    <cfRule type="cellIs" dxfId="23" priority="14" stopIfTrue="1" operator="greaterThanOrEqual">
      <formula>0</formula>
    </cfRule>
    <cfRule type="cellIs" dxfId="22" priority="15" stopIfTrue="1" operator="lessThan">
      <formula>0</formula>
    </cfRule>
  </conditionalFormatting>
  <conditionalFormatting sqref="F125:H125">
    <cfRule type="cellIs" dxfId="21" priority="16" stopIfTrue="1" operator="greaterThanOrEqual">
      <formula>0</formula>
    </cfRule>
    <cfRule type="cellIs" dxfId="20" priority="17" stopIfTrue="1" operator="lessThan">
      <formula>0</formula>
    </cfRule>
  </conditionalFormatting>
  <conditionalFormatting sqref="B9">
    <cfRule type="cellIs" dxfId="19" priority="18" stopIfTrue="1" operator="notEqual">
      <formula>1</formula>
    </cfRule>
  </conditionalFormatting>
  <conditionalFormatting sqref="AI122 AL122">
    <cfRule type="cellIs" dxfId="18" priority="19" stopIfTrue="1" operator="greaterThanOrEqual">
      <formula>0.33</formula>
    </cfRule>
  </conditionalFormatting>
  <conditionalFormatting sqref="B14">
    <cfRule type="cellIs" dxfId="17" priority="20" stopIfTrue="1" operator="notEqual">
      <formula>1</formula>
    </cfRule>
  </conditionalFormatting>
  <conditionalFormatting sqref="H5:H8">
    <cfRule type="expression" dxfId="16" priority="21" stopIfTrue="1">
      <formula>ISNUMBER($C$6)</formula>
    </cfRule>
  </conditionalFormatting>
  <conditionalFormatting sqref="J5:J8">
    <cfRule type="expression" dxfId="15" priority="22" stopIfTrue="1">
      <formula>ISNUMBER($C$6)</formula>
    </cfRule>
  </conditionalFormatting>
  <conditionalFormatting sqref="AQ124">
    <cfRule type="cellIs" dxfId="14" priority="9" stopIfTrue="1" operator="greaterThan">
      <formula>1</formula>
    </cfRule>
  </conditionalFormatting>
  <conditionalFormatting sqref="AO23:AP24">
    <cfRule type="cellIs" dxfId="13" priority="8" stopIfTrue="1" operator="equal">
      <formula>0</formula>
    </cfRule>
  </conditionalFormatting>
  <conditionalFormatting sqref="AO36:AP37">
    <cfRule type="cellIs" dxfId="12" priority="7" stopIfTrue="1" operator="equal">
      <formula>0</formula>
    </cfRule>
  </conditionalFormatting>
  <conditionalFormatting sqref="AO49:AP50">
    <cfRule type="cellIs" dxfId="11" priority="6" stopIfTrue="1" operator="equal">
      <formula>0</formula>
    </cfRule>
  </conditionalFormatting>
  <conditionalFormatting sqref="AO62:AP63">
    <cfRule type="cellIs" dxfId="10" priority="5" stopIfTrue="1" operator="equal">
      <formula>0</formula>
    </cfRule>
  </conditionalFormatting>
  <conditionalFormatting sqref="AO75:AP76">
    <cfRule type="cellIs" dxfId="9" priority="4" stopIfTrue="1" operator="equal">
      <formula>0</formula>
    </cfRule>
  </conditionalFormatting>
  <conditionalFormatting sqref="AO88:AP89">
    <cfRule type="cellIs" dxfId="8" priority="3" stopIfTrue="1" operator="equal">
      <formula>0</formula>
    </cfRule>
  </conditionalFormatting>
  <conditionalFormatting sqref="AO101:AP102">
    <cfRule type="cellIs" dxfId="7" priority="2" stopIfTrue="1" operator="equal">
      <formula>0</formula>
    </cfRule>
  </conditionalFormatting>
  <conditionalFormatting sqref="AO114:AP115">
    <cfRule type="cellIs" dxfId="6" priority="1" stopIfTrue="1" operator="equal">
      <formula>0</formula>
    </cfRule>
  </conditionalFormatting>
  <hyperlinks>
    <hyperlink ref="Q9" r:id="rId1" xr:uid="{00000000-0004-0000-0100-000000000000}"/>
    <hyperlink ref="Q11" r:id="rId2" xr:uid="{00000000-0004-0000-0100-000001000000}"/>
    <hyperlink ref="E126:H127" r:id="rId3" display="TRUE-NATURAL-BODYBUILDING.COM" xr:uid="{00000000-0004-0000-0100-000002000000}"/>
  </hyperlinks>
  <pageMargins left="0.75" right="0.75" top="1" bottom="1" header="0.5" footer="0.5"/>
  <pageSetup paperSize="9" orientation="portrait"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3073" r:id="rId7" name="Drop Down 1">
              <controlPr locked="0" defaultSize="0" autoLine="0" autoPict="0">
                <anchor moveWithCells="1">
                  <from>
                    <xdr:col>0</xdr:col>
                    <xdr:colOff>1584960</xdr:colOff>
                    <xdr:row>14</xdr:row>
                    <xdr:rowOff>0</xdr:rowOff>
                  </from>
                  <to>
                    <xdr:col>2</xdr:col>
                    <xdr:colOff>0</xdr:colOff>
                    <xdr:row>15</xdr:row>
                    <xdr:rowOff>7620</xdr:rowOff>
                  </to>
                </anchor>
              </controlPr>
            </control>
          </mc:Choice>
        </mc:AlternateContent>
        <mc:AlternateContent xmlns:mc="http://schemas.openxmlformats.org/markup-compatibility/2006">
          <mc:Choice Requires="x14">
            <control shapeId="3418" r:id="rId8" name="Drop Down 346">
              <controlPr locked="0" defaultSize="0" autoLine="0" autoPict="0">
                <anchor moveWithCells="1">
                  <from>
                    <xdr:col>1</xdr:col>
                    <xdr:colOff>0</xdr:colOff>
                    <xdr:row>8</xdr:row>
                    <xdr:rowOff>0</xdr:rowOff>
                  </from>
                  <to>
                    <xdr:col>2</xdr:col>
                    <xdr:colOff>0</xdr:colOff>
                    <xdr:row>8</xdr:row>
                    <xdr:rowOff>190500</xdr:rowOff>
                  </to>
                </anchor>
              </controlPr>
            </control>
          </mc:Choice>
        </mc:AlternateContent>
        <mc:AlternateContent xmlns:mc="http://schemas.openxmlformats.org/markup-compatibility/2006">
          <mc:Choice Requires="x14">
            <control shapeId="3454" r:id="rId9" name="Drop Down 382">
              <controlPr locked="0" defaultSize="0" autoLine="0" autoPict="0">
                <anchor moveWithCells="1">
                  <from>
                    <xdr:col>1</xdr:col>
                    <xdr:colOff>0</xdr:colOff>
                    <xdr:row>15</xdr:row>
                    <xdr:rowOff>0</xdr:rowOff>
                  </from>
                  <to>
                    <xdr:col>2</xdr:col>
                    <xdr:colOff>0</xdr:colOff>
                    <xdr:row>16</xdr:row>
                    <xdr:rowOff>7620</xdr:rowOff>
                  </to>
                </anchor>
              </controlPr>
            </control>
          </mc:Choice>
        </mc:AlternateContent>
        <mc:AlternateContent xmlns:mc="http://schemas.openxmlformats.org/markup-compatibility/2006">
          <mc:Choice Requires="x14">
            <control shapeId="3455" r:id="rId10" name="Drop Down 383">
              <controlPr locked="0" defaultSize="0" autoLine="0" autoPict="0">
                <anchor moveWithCells="1">
                  <from>
                    <xdr:col>1</xdr:col>
                    <xdr:colOff>0</xdr:colOff>
                    <xdr:row>16</xdr:row>
                    <xdr:rowOff>0</xdr:rowOff>
                  </from>
                  <to>
                    <xdr:col>2</xdr:col>
                    <xdr:colOff>0</xdr:colOff>
                    <xdr:row>17</xdr:row>
                    <xdr:rowOff>7620</xdr:rowOff>
                  </to>
                </anchor>
              </controlPr>
            </control>
          </mc:Choice>
        </mc:AlternateContent>
        <mc:AlternateContent xmlns:mc="http://schemas.openxmlformats.org/markup-compatibility/2006">
          <mc:Choice Requires="x14">
            <control shapeId="3456" r:id="rId11" name="Drop Down 384">
              <controlPr locked="0" defaultSize="0" autoLine="0" autoPict="0">
                <anchor moveWithCells="1">
                  <from>
                    <xdr:col>1</xdr:col>
                    <xdr:colOff>0</xdr:colOff>
                    <xdr:row>17</xdr:row>
                    <xdr:rowOff>0</xdr:rowOff>
                  </from>
                  <to>
                    <xdr:col>2</xdr:col>
                    <xdr:colOff>0</xdr:colOff>
                    <xdr:row>18</xdr:row>
                    <xdr:rowOff>7620</xdr:rowOff>
                  </to>
                </anchor>
              </controlPr>
            </control>
          </mc:Choice>
        </mc:AlternateContent>
        <mc:AlternateContent xmlns:mc="http://schemas.openxmlformats.org/markup-compatibility/2006">
          <mc:Choice Requires="x14">
            <control shapeId="3458" r:id="rId12" name="Drop Down 386">
              <controlPr locked="0" defaultSize="0" autoLine="0" autoPict="0">
                <anchor moveWithCells="1">
                  <from>
                    <xdr:col>1</xdr:col>
                    <xdr:colOff>0</xdr:colOff>
                    <xdr:row>18</xdr:row>
                    <xdr:rowOff>0</xdr:rowOff>
                  </from>
                  <to>
                    <xdr:col>2</xdr:col>
                    <xdr:colOff>0</xdr:colOff>
                    <xdr:row>19</xdr:row>
                    <xdr:rowOff>7620</xdr:rowOff>
                  </to>
                </anchor>
              </controlPr>
            </control>
          </mc:Choice>
        </mc:AlternateContent>
        <mc:AlternateContent xmlns:mc="http://schemas.openxmlformats.org/markup-compatibility/2006">
          <mc:Choice Requires="x14">
            <control shapeId="3460" r:id="rId13" name="Drop Down 388">
              <controlPr locked="0" defaultSize="0" autoLine="0" autoPict="0">
                <anchor moveWithCells="1">
                  <from>
                    <xdr:col>1</xdr:col>
                    <xdr:colOff>0</xdr:colOff>
                    <xdr:row>19</xdr:row>
                    <xdr:rowOff>0</xdr:rowOff>
                  </from>
                  <to>
                    <xdr:col>2</xdr:col>
                    <xdr:colOff>0</xdr:colOff>
                    <xdr:row>20</xdr:row>
                    <xdr:rowOff>7620</xdr:rowOff>
                  </to>
                </anchor>
              </controlPr>
            </control>
          </mc:Choice>
        </mc:AlternateContent>
        <mc:AlternateContent xmlns:mc="http://schemas.openxmlformats.org/markup-compatibility/2006">
          <mc:Choice Requires="x14">
            <control shapeId="3462" r:id="rId14" name="Drop Down 390">
              <controlPr locked="0" defaultSize="0" autoLine="0" autoPict="0">
                <anchor moveWithCells="1">
                  <from>
                    <xdr:col>1</xdr:col>
                    <xdr:colOff>0</xdr:colOff>
                    <xdr:row>20</xdr:row>
                    <xdr:rowOff>0</xdr:rowOff>
                  </from>
                  <to>
                    <xdr:col>2</xdr:col>
                    <xdr:colOff>0</xdr:colOff>
                    <xdr:row>21</xdr:row>
                    <xdr:rowOff>7620</xdr:rowOff>
                  </to>
                </anchor>
              </controlPr>
            </control>
          </mc:Choice>
        </mc:AlternateContent>
        <mc:AlternateContent xmlns:mc="http://schemas.openxmlformats.org/markup-compatibility/2006">
          <mc:Choice Requires="x14">
            <control shapeId="3464" r:id="rId15" name="Drop Down 392">
              <controlPr locked="0" defaultSize="0" autoLine="0" autoPict="0">
                <anchor moveWithCells="1">
                  <from>
                    <xdr:col>1</xdr:col>
                    <xdr:colOff>0</xdr:colOff>
                    <xdr:row>21</xdr:row>
                    <xdr:rowOff>0</xdr:rowOff>
                  </from>
                  <to>
                    <xdr:col>2</xdr:col>
                    <xdr:colOff>0</xdr:colOff>
                    <xdr:row>22</xdr:row>
                    <xdr:rowOff>7620</xdr:rowOff>
                  </to>
                </anchor>
              </controlPr>
            </control>
          </mc:Choice>
        </mc:AlternateContent>
        <mc:AlternateContent xmlns:mc="http://schemas.openxmlformats.org/markup-compatibility/2006">
          <mc:Choice Requires="x14">
            <control shapeId="3466" r:id="rId16" name="Drop Down 394">
              <controlPr locked="0" defaultSize="0" autoLine="0" autoPict="0">
                <anchor moveWithCells="1">
                  <from>
                    <xdr:col>1</xdr:col>
                    <xdr:colOff>0</xdr:colOff>
                    <xdr:row>22</xdr:row>
                    <xdr:rowOff>0</xdr:rowOff>
                  </from>
                  <to>
                    <xdr:col>2</xdr:col>
                    <xdr:colOff>0</xdr:colOff>
                    <xdr:row>23</xdr:row>
                    <xdr:rowOff>7620</xdr:rowOff>
                  </to>
                </anchor>
              </controlPr>
            </control>
          </mc:Choice>
        </mc:AlternateContent>
        <mc:AlternateContent xmlns:mc="http://schemas.openxmlformats.org/markup-compatibility/2006">
          <mc:Choice Requires="x14">
            <control shapeId="3468" r:id="rId17" name="Drop Down 396">
              <controlPr locked="0" defaultSize="0" autoLine="0" autoPict="0">
                <anchor moveWithCells="1">
                  <from>
                    <xdr:col>1</xdr:col>
                    <xdr:colOff>0</xdr:colOff>
                    <xdr:row>23</xdr:row>
                    <xdr:rowOff>0</xdr:rowOff>
                  </from>
                  <to>
                    <xdr:col>2</xdr:col>
                    <xdr:colOff>0</xdr:colOff>
                    <xdr:row>24</xdr:row>
                    <xdr:rowOff>7620</xdr:rowOff>
                  </to>
                </anchor>
              </controlPr>
            </control>
          </mc:Choice>
        </mc:AlternateContent>
        <mc:AlternateContent xmlns:mc="http://schemas.openxmlformats.org/markup-compatibility/2006">
          <mc:Choice Requires="x14">
            <control shapeId="3469" r:id="rId18" name="Drop Down 397">
              <controlPr locked="0" defaultSize="0" autoLine="0" autoPict="0">
                <anchor moveWithCells="1">
                  <from>
                    <xdr:col>1</xdr:col>
                    <xdr:colOff>0</xdr:colOff>
                    <xdr:row>27</xdr:row>
                    <xdr:rowOff>0</xdr:rowOff>
                  </from>
                  <to>
                    <xdr:col>2</xdr:col>
                    <xdr:colOff>0</xdr:colOff>
                    <xdr:row>28</xdr:row>
                    <xdr:rowOff>7620</xdr:rowOff>
                  </to>
                </anchor>
              </controlPr>
            </control>
          </mc:Choice>
        </mc:AlternateContent>
        <mc:AlternateContent xmlns:mc="http://schemas.openxmlformats.org/markup-compatibility/2006">
          <mc:Choice Requires="x14">
            <control shapeId="3470" r:id="rId19" name="Drop Down 398">
              <controlPr locked="0" defaultSize="0" autoLine="0" autoPict="0">
                <anchor moveWithCells="1">
                  <from>
                    <xdr:col>1</xdr:col>
                    <xdr:colOff>0</xdr:colOff>
                    <xdr:row>28</xdr:row>
                    <xdr:rowOff>0</xdr:rowOff>
                  </from>
                  <to>
                    <xdr:col>2</xdr:col>
                    <xdr:colOff>0</xdr:colOff>
                    <xdr:row>29</xdr:row>
                    <xdr:rowOff>7620</xdr:rowOff>
                  </to>
                </anchor>
              </controlPr>
            </control>
          </mc:Choice>
        </mc:AlternateContent>
        <mc:AlternateContent xmlns:mc="http://schemas.openxmlformats.org/markup-compatibility/2006">
          <mc:Choice Requires="x14">
            <control shapeId="3471" r:id="rId20" name="Drop Down 399">
              <controlPr locked="0" defaultSize="0" autoLine="0" autoPict="0">
                <anchor moveWithCells="1">
                  <from>
                    <xdr:col>1</xdr:col>
                    <xdr:colOff>0</xdr:colOff>
                    <xdr:row>29</xdr:row>
                    <xdr:rowOff>0</xdr:rowOff>
                  </from>
                  <to>
                    <xdr:col>2</xdr:col>
                    <xdr:colOff>0</xdr:colOff>
                    <xdr:row>30</xdr:row>
                    <xdr:rowOff>7620</xdr:rowOff>
                  </to>
                </anchor>
              </controlPr>
            </control>
          </mc:Choice>
        </mc:AlternateContent>
        <mc:AlternateContent xmlns:mc="http://schemas.openxmlformats.org/markup-compatibility/2006">
          <mc:Choice Requires="x14">
            <control shapeId="3472" r:id="rId21" name="Drop Down 400">
              <controlPr locked="0" defaultSize="0" autoLine="0" autoPict="0">
                <anchor moveWithCells="1">
                  <from>
                    <xdr:col>1</xdr:col>
                    <xdr:colOff>0</xdr:colOff>
                    <xdr:row>30</xdr:row>
                    <xdr:rowOff>0</xdr:rowOff>
                  </from>
                  <to>
                    <xdr:col>2</xdr:col>
                    <xdr:colOff>0</xdr:colOff>
                    <xdr:row>31</xdr:row>
                    <xdr:rowOff>7620</xdr:rowOff>
                  </to>
                </anchor>
              </controlPr>
            </control>
          </mc:Choice>
        </mc:AlternateContent>
        <mc:AlternateContent xmlns:mc="http://schemas.openxmlformats.org/markup-compatibility/2006">
          <mc:Choice Requires="x14">
            <control shapeId="3473" r:id="rId22" name="Drop Down 401">
              <controlPr locked="0" defaultSize="0" autoLine="0" autoPict="0">
                <anchor moveWithCells="1">
                  <from>
                    <xdr:col>1</xdr:col>
                    <xdr:colOff>0</xdr:colOff>
                    <xdr:row>31</xdr:row>
                    <xdr:rowOff>0</xdr:rowOff>
                  </from>
                  <to>
                    <xdr:col>2</xdr:col>
                    <xdr:colOff>0</xdr:colOff>
                    <xdr:row>32</xdr:row>
                    <xdr:rowOff>7620</xdr:rowOff>
                  </to>
                </anchor>
              </controlPr>
            </control>
          </mc:Choice>
        </mc:AlternateContent>
        <mc:AlternateContent xmlns:mc="http://schemas.openxmlformats.org/markup-compatibility/2006">
          <mc:Choice Requires="x14">
            <control shapeId="3474" r:id="rId23" name="Drop Down 402">
              <controlPr locked="0" defaultSize="0" autoLine="0" autoPict="0">
                <anchor moveWithCells="1">
                  <from>
                    <xdr:col>1</xdr:col>
                    <xdr:colOff>0</xdr:colOff>
                    <xdr:row>32</xdr:row>
                    <xdr:rowOff>0</xdr:rowOff>
                  </from>
                  <to>
                    <xdr:col>2</xdr:col>
                    <xdr:colOff>0</xdr:colOff>
                    <xdr:row>33</xdr:row>
                    <xdr:rowOff>7620</xdr:rowOff>
                  </to>
                </anchor>
              </controlPr>
            </control>
          </mc:Choice>
        </mc:AlternateContent>
        <mc:AlternateContent xmlns:mc="http://schemas.openxmlformats.org/markup-compatibility/2006">
          <mc:Choice Requires="x14">
            <control shapeId="3475" r:id="rId24" name="Drop Down 403">
              <controlPr locked="0" defaultSize="0" autoLine="0" autoPict="0">
                <anchor moveWithCells="1">
                  <from>
                    <xdr:col>1</xdr:col>
                    <xdr:colOff>0</xdr:colOff>
                    <xdr:row>33</xdr:row>
                    <xdr:rowOff>0</xdr:rowOff>
                  </from>
                  <to>
                    <xdr:col>2</xdr:col>
                    <xdr:colOff>0</xdr:colOff>
                    <xdr:row>34</xdr:row>
                    <xdr:rowOff>7620</xdr:rowOff>
                  </to>
                </anchor>
              </controlPr>
            </control>
          </mc:Choice>
        </mc:AlternateContent>
        <mc:AlternateContent xmlns:mc="http://schemas.openxmlformats.org/markup-compatibility/2006">
          <mc:Choice Requires="x14">
            <control shapeId="3476" r:id="rId25" name="Drop Down 404">
              <controlPr locked="0" defaultSize="0" autoLine="0" autoPict="0">
                <anchor moveWithCells="1">
                  <from>
                    <xdr:col>1</xdr:col>
                    <xdr:colOff>0</xdr:colOff>
                    <xdr:row>34</xdr:row>
                    <xdr:rowOff>0</xdr:rowOff>
                  </from>
                  <to>
                    <xdr:col>2</xdr:col>
                    <xdr:colOff>0</xdr:colOff>
                    <xdr:row>35</xdr:row>
                    <xdr:rowOff>7620</xdr:rowOff>
                  </to>
                </anchor>
              </controlPr>
            </control>
          </mc:Choice>
        </mc:AlternateContent>
        <mc:AlternateContent xmlns:mc="http://schemas.openxmlformats.org/markup-compatibility/2006">
          <mc:Choice Requires="x14">
            <control shapeId="3477" r:id="rId26" name="Drop Down 405">
              <controlPr locked="0" defaultSize="0" autoLine="0" autoPict="0">
                <anchor moveWithCells="1">
                  <from>
                    <xdr:col>1</xdr:col>
                    <xdr:colOff>0</xdr:colOff>
                    <xdr:row>35</xdr:row>
                    <xdr:rowOff>0</xdr:rowOff>
                  </from>
                  <to>
                    <xdr:col>2</xdr:col>
                    <xdr:colOff>0</xdr:colOff>
                    <xdr:row>36</xdr:row>
                    <xdr:rowOff>7620</xdr:rowOff>
                  </to>
                </anchor>
              </controlPr>
            </control>
          </mc:Choice>
        </mc:AlternateContent>
        <mc:AlternateContent xmlns:mc="http://schemas.openxmlformats.org/markup-compatibility/2006">
          <mc:Choice Requires="x14">
            <control shapeId="3478" r:id="rId27" name="Drop Down 406">
              <controlPr locked="0" defaultSize="0" autoLine="0" autoPict="0">
                <anchor moveWithCells="1">
                  <from>
                    <xdr:col>1</xdr:col>
                    <xdr:colOff>0</xdr:colOff>
                    <xdr:row>36</xdr:row>
                    <xdr:rowOff>0</xdr:rowOff>
                  </from>
                  <to>
                    <xdr:col>2</xdr:col>
                    <xdr:colOff>0</xdr:colOff>
                    <xdr:row>37</xdr:row>
                    <xdr:rowOff>7620</xdr:rowOff>
                  </to>
                </anchor>
              </controlPr>
            </control>
          </mc:Choice>
        </mc:AlternateContent>
        <mc:AlternateContent xmlns:mc="http://schemas.openxmlformats.org/markup-compatibility/2006">
          <mc:Choice Requires="x14">
            <control shapeId="3479" r:id="rId28" name="Drop Down 407">
              <controlPr locked="0" defaultSize="0" autoLine="0" autoPict="0">
                <anchor moveWithCells="1">
                  <from>
                    <xdr:col>1</xdr:col>
                    <xdr:colOff>0</xdr:colOff>
                    <xdr:row>40</xdr:row>
                    <xdr:rowOff>0</xdr:rowOff>
                  </from>
                  <to>
                    <xdr:col>2</xdr:col>
                    <xdr:colOff>0</xdr:colOff>
                    <xdr:row>41</xdr:row>
                    <xdr:rowOff>7620</xdr:rowOff>
                  </to>
                </anchor>
              </controlPr>
            </control>
          </mc:Choice>
        </mc:AlternateContent>
        <mc:AlternateContent xmlns:mc="http://schemas.openxmlformats.org/markup-compatibility/2006">
          <mc:Choice Requires="x14">
            <control shapeId="3480" r:id="rId29" name="Drop Down 408">
              <controlPr locked="0" defaultSize="0" autoLine="0" autoPict="0">
                <anchor moveWithCells="1">
                  <from>
                    <xdr:col>1</xdr:col>
                    <xdr:colOff>0</xdr:colOff>
                    <xdr:row>41</xdr:row>
                    <xdr:rowOff>0</xdr:rowOff>
                  </from>
                  <to>
                    <xdr:col>2</xdr:col>
                    <xdr:colOff>0</xdr:colOff>
                    <xdr:row>42</xdr:row>
                    <xdr:rowOff>7620</xdr:rowOff>
                  </to>
                </anchor>
              </controlPr>
            </control>
          </mc:Choice>
        </mc:AlternateContent>
        <mc:AlternateContent xmlns:mc="http://schemas.openxmlformats.org/markup-compatibility/2006">
          <mc:Choice Requires="x14">
            <control shapeId="3481" r:id="rId30" name="Drop Down 409">
              <controlPr locked="0" defaultSize="0" autoLine="0" autoPict="0">
                <anchor moveWithCells="1">
                  <from>
                    <xdr:col>1</xdr:col>
                    <xdr:colOff>0</xdr:colOff>
                    <xdr:row>42</xdr:row>
                    <xdr:rowOff>0</xdr:rowOff>
                  </from>
                  <to>
                    <xdr:col>2</xdr:col>
                    <xdr:colOff>0</xdr:colOff>
                    <xdr:row>43</xdr:row>
                    <xdr:rowOff>7620</xdr:rowOff>
                  </to>
                </anchor>
              </controlPr>
            </control>
          </mc:Choice>
        </mc:AlternateContent>
        <mc:AlternateContent xmlns:mc="http://schemas.openxmlformats.org/markup-compatibility/2006">
          <mc:Choice Requires="x14">
            <control shapeId="3482" r:id="rId31" name="Drop Down 410">
              <controlPr locked="0" defaultSize="0" autoLine="0" autoPict="0">
                <anchor moveWithCells="1">
                  <from>
                    <xdr:col>1</xdr:col>
                    <xdr:colOff>0</xdr:colOff>
                    <xdr:row>43</xdr:row>
                    <xdr:rowOff>0</xdr:rowOff>
                  </from>
                  <to>
                    <xdr:col>2</xdr:col>
                    <xdr:colOff>0</xdr:colOff>
                    <xdr:row>44</xdr:row>
                    <xdr:rowOff>7620</xdr:rowOff>
                  </to>
                </anchor>
              </controlPr>
            </control>
          </mc:Choice>
        </mc:AlternateContent>
        <mc:AlternateContent xmlns:mc="http://schemas.openxmlformats.org/markup-compatibility/2006">
          <mc:Choice Requires="x14">
            <control shapeId="3483" r:id="rId32" name="Drop Down 411">
              <controlPr locked="0" defaultSize="0" autoLine="0" autoPict="0">
                <anchor moveWithCells="1">
                  <from>
                    <xdr:col>1</xdr:col>
                    <xdr:colOff>0</xdr:colOff>
                    <xdr:row>44</xdr:row>
                    <xdr:rowOff>0</xdr:rowOff>
                  </from>
                  <to>
                    <xdr:col>2</xdr:col>
                    <xdr:colOff>0</xdr:colOff>
                    <xdr:row>45</xdr:row>
                    <xdr:rowOff>7620</xdr:rowOff>
                  </to>
                </anchor>
              </controlPr>
            </control>
          </mc:Choice>
        </mc:AlternateContent>
        <mc:AlternateContent xmlns:mc="http://schemas.openxmlformats.org/markup-compatibility/2006">
          <mc:Choice Requires="x14">
            <control shapeId="3484" r:id="rId33" name="Drop Down 412">
              <controlPr locked="0" defaultSize="0" autoLine="0" autoPict="0">
                <anchor moveWithCells="1">
                  <from>
                    <xdr:col>1</xdr:col>
                    <xdr:colOff>0</xdr:colOff>
                    <xdr:row>45</xdr:row>
                    <xdr:rowOff>0</xdr:rowOff>
                  </from>
                  <to>
                    <xdr:col>2</xdr:col>
                    <xdr:colOff>0</xdr:colOff>
                    <xdr:row>46</xdr:row>
                    <xdr:rowOff>7620</xdr:rowOff>
                  </to>
                </anchor>
              </controlPr>
            </control>
          </mc:Choice>
        </mc:AlternateContent>
        <mc:AlternateContent xmlns:mc="http://schemas.openxmlformats.org/markup-compatibility/2006">
          <mc:Choice Requires="x14">
            <control shapeId="3485" r:id="rId34" name="Drop Down 413">
              <controlPr locked="0" defaultSize="0" autoLine="0" autoPict="0">
                <anchor moveWithCells="1">
                  <from>
                    <xdr:col>1</xdr:col>
                    <xdr:colOff>0</xdr:colOff>
                    <xdr:row>46</xdr:row>
                    <xdr:rowOff>0</xdr:rowOff>
                  </from>
                  <to>
                    <xdr:col>2</xdr:col>
                    <xdr:colOff>0</xdr:colOff>
                    <xdr:row>47</xdr:row>
                    <xdr:rowOff>7620</xdr:rowOff>
                  </to>
                </anchor>
              </controlPr>
            </control>
          </mc:Choice>
        </mc:AlternateContent>
        <mc:AlternateContent xmlns:mc="http://schemas.openxmlformats.org/markup-compatibility/2006">
          <mc:Choice Requires="x14">
            <control shapeId="3486" r:id="rId35" name="Drop Down 414">
              <controlPr locked="0" defaultSize="0" autoLine="0" autoPict="0">
                <anchor moveWithCells="1">
                  <from>
                    <xdr:col>1</xdr:col>
                    <xdr:colOff>0</xdr:colOff>
                    <xdr:row>47</xdr:row>
                    <xdr:rowOff>0</xdr:rowOff>
                  </from>
                  <to>
                    <xdr:col>2</xdr:col>
                    <xdr:colOff>0</xdr:colOff>
                    <xdr:row>48</xdr:row>
                    <xdr:rowOff>7620</xdr:rowOff>
                  </to>
                </anchor>
              </controlPr>
            </control>
          </mc:Choice>
        </mc:AlternateContent>
        <mc:AlternateContent xmlns:mc="http://schemas.openxmlformats.org/markup-compatibility/2006">
          <mc:Choice Requires="x14">
            <control shapeId="3487" r:id="rId36" name="Drop Down 415">
              <controlPr locked="0" defaultSize="0" autoLine="0" autoPict="0">
                <anchor moveWithCells="1">
                  <from>
                    <xdr:col>1</xdr:col>
                    <xdr:colOff>0</xdr:colOff>
                    <xdr:row>48</xdr:row>
                    <xdr:rowOff>0</xdr:rowOff>
                  </from>
                  <to>
                    <xdr:col>2</xdr:col>
                    <xdr:colOff>0</xdr:colOff>
                    <xdr:row>49</xdr:row>
                    <xdr:rowOff>7620</xdr:rowOff>
                  </to>
                </anchor>
              </controlPr>
            </control>
          </mc:Choice>
        </mc:AlternateContent>
        <mc:AlternateContent xmlns:mc="http://schemas.openxmlformats.org/markup-compatibility/2006">
          <mc:Choice Requires="x14">
            <control shapeId="3488" r:id="rId37" name="Drop Down 416">
              <controlPr locked="0" defaultSize="0" autoLine="0" autoPict="0">
                <anchor moveWithCells="1">
                  <from>
                    <xdr:col>1</xdr:col>
                    <xdr:colOff>0</xdr:colOff>
                    <xdr:row>49</xdr:row>
                    <xdr:rowOff>0</xdr:rowOff>
                  </from>
                  <to>
                    <xdr:col>2</xdr:col>
                    <xdr:colOff>0</xdr:colOff>
                    <xdr:row>50</xdr:row>
                    <xdr:rowOff>7620</xdr:rowOff>
                  </to>
                </anchor>
              </controlPr>
            </control>
          </mc:Choice>
        </mc:AlternateContent>
        <mc:AlternateContent xmlns:mc="http://schemas.openxmlformats.org/markup-compatibility/2006">
          <mc:Choice Requires="x14">
            <control shapeId="3489" r:id="rId38" name="Drop Down 417">
              <controlPr locked="0" defaultSize="0" autoLine="0" autoPict="0">
                <anchor moveWithCells="1">
                  <from>
                    <xdr:col>1</xdr:col>
                    <xdr:colOff>0</xdr:colOff>
                    <xdr:row>53</xdr:row>
                    <xdr:rowOff>0</xdr:rowOff>
                  </from>
                  <to>
                    <xdr:col>2</xdr:col>
                    <xdr:colOff>0</xdr:colOff>
                    <xdr:row>54</xdr:row>
                    <xdr:rowOff>7620</xdr:rowOff>
                  </to>
                </anchor>
              </controlPr>
            </control>
          </mc:Choice>
        </mc:AlternateContent>
        <mc:AlternateContent xmlns:mc="http://schemas.openxmlformats.org/markup-compatibility/2006">
          <mc:Choice Requires="x14">
            <control shapeId="3490" r:id="rId39" name="Drop Down 418">
              <controlPr locked="0" defaultSize="0" autoLine="0" autoPict="0">
                <anchor moveWithCells="1">
                  <from>
                    <xdr:col>1</xdr:col>
                    <xdr:colOff>0</xdr:colOff>
                    <xdr:row>54</xdr:row>
                    <xdr:rowOff>0</xdr:rowOff>
                  </from>
                  <to>
                    <xdr:col>2</xdr:col>
                    <xdr:colOff>0</xdr:colOff>
                    <xdr:row>55</xdr:row>
                    <xdr:rowOff>7620</xdr:rowOff>
                  </to>
                </anchor>
              </controlPr>
            </control>
          </mc:Choice>
        </mc:AlternateContent>
        <mc:AlternateContent xmlns:mc="http://schemas.openxmlformats.org/markup-compatibility/2006">
          <mc:Choice Requires="x14">
            <control shapeId="3491" r:id="rId40" name="Drop Down 419">
              <controlPr locked="0" defaultSize="0" autoLine="0" autoPict="0">
                <anchor moveWithCells="1">
                  <from>
                    <xdr:col>1</xdr:col>
                    <xdr:colOff>0</xdr:colOff>
                    <xdr:row>55</xdr:row>
                    <xdr:rowOff>0</xdr:rowOff>
                  </from>
                  <to>
                    <xdr:col>2</xdr:col>
                    <xdr:colOff>0</xdr:colOff>
                    <xdr:row>56</xdr:row>
                    <xdr:rowOff>7620</xdr:rowOff>
                  </to>
                </anchor>
              </controlPr>
            </control>
          </mc:Choice>
        </mc:AlternateContent>
        <mc:AlternateContent xmlns:mc="http://schemas.openxmlformats.org/markup-compatibility/2006">
          <mc:Choice Requires="x14">
            <control shapeId="3492" r:id="rId41" name="Drop Down 420">
              <controlPr locked="0" defaultSize="0" autoLine="0" autoPict="0">
                <anchor moveWithCells="1">
                  <from>
                    <xdr:col>1</xdr:col>
                    <xdr:colOff>0</xdr:colOff>
                    <xdr:row>56</xdr:row>
                    <xdr:rowOff>0</xdr:rowOff>
                  </from>
                  <to>
                    <xdr:col>2</xdr:col>
                    <xdr:colOff>0</xdr:colOff>
                    <xdr:row>57</xdr:row>
                    <xdr:rowOff>7620</xdr:rowOff>
                  </to>
                </anchor>
              </controlPr>
            </control>
          </mc:Choice>
        </mc:AlternateContent>
        <mc:AlternateContent xmlns:mc="http://schemas.openxmlformats.org/markup-compatibility/2006">
          <mc:Choice Requires="x14">
            <control shapeId="3493" r:id="rId42" name="Drop Down 421">
              <controlPr locked="0" defaultSize="0" autoLine="0" autoPict="0">
                <anchor moveWithCells="1">
                  <from>
                    <xdr:col>1</xdr:col>
                    <xdr:colOff>0</xdr:colOff>
                    <xdr:row>57</xdr:row>
                    <xdr:rowOff>0</xdr:rowOff>
                  </from>
                  <to>
                    <xdr:col>2</xdr:col>
                    <xdr:colOff>0</xdr:colOff>
                    <xdr:row>58</xdr:row>
                    <xdr:rowOff>7620</xdr:rowOff>
                  </to>
                </anchor>
              </controlPr>
            </control>
          </mc:Choice>
        </mc:AlternateContent>
        <mc:AlternateContent xmlns:mc="http://schemas.openxmlformats.org/markup-compatibility/2006">
          <mc:Choice Requires="x14">
            <control shapeId="3494" r:id="rId43" name="Drop Down 422">
              <controlPr locked="0" defaultSize="0" autoLine="0" autoPict="0">
                <anchor moveWithCells="1">
                  <from>
                    <xdr:col>1</xdr:col>
                    <xdr:colOff>0</xdr:colOff>
                    <xdr:row>58</xdr:row>
                    <xdr:rowOff>0</xdr:rowOff>
                  </from>
                  <to>
                    <xdr:col>2</xdr:col>
                    <xdr:colOff>0</xdr:colOff>
                    <xdr:row>59</xdr:row>
                    <xdr:rowOff>7620</xdr:rowOff>
                  </to>
                </anchor>
              </controlPr>
            </control>
          </mc:Choice>
        </mc:AlternateContent>
        <mc:AlternateContent xmlns:mc="http://schemas.openxmlformats.org/markup-compatibility/2006">
          <mc:Choice Requires="x14">
            <control shapeId="3495" r:id="rId44" name="Drop Down 423">
              <controlPr locked="0" defaultSize="0" autoLine="0" autoPict="0">
                <anchor moveWithCells="1">
                  <from>
                    <xdr:col>1</xdr:col>
                    <xdr:colOff>0</xdr:colOff>
                    <xdr:row>59</xdr:row>
                    <xdr:rowOff>0</xdr:rowOff>
                  </from>
                  <to>
                    <xdr:col>2</xdr:col>
                    <xdr:colOff>0</xdr:colOff>
                    <xdr:row>60</xdr:row>
                    <xdr:rowOff>7620</xdr:rowOff>
                  </to>
                </anchor>
              </controlPr>
            </control>
          </mc:Choice>
        </mc:AlternateContent>
        <mc:AlternateContent xmlns:mc="http://schemas.openxmlformats.org/markup-compatibility/2006">
          <mc:Choice Requires="x14">
            <control shapeId="3496" r:id="rId45" name="Drop Down 424">
              <controlPr locked="0" defaultSize="0" autoLine="0" autoPict="0">
                <anchor moveWithCells="1">
                  <from>
                    <xdr:col>1</xdr:col>
                    <xdr:colOff>0</xdr:colOff>
                    <xdr:row>60</xdr:row>
                    <xdr:rowOff>0</xdr:rowOff>
                  </from>
                  <to>
                    <xdr:col>2</xdr:col>
                    <xdr:colOff>0</xdr:colOff>
                    <xdr:row>61</xdr:row>
                    <xdr:rowOff>7620</xdr:rowOff>
                  </to>
                </anchor>
              </controlPr>
            </control>
          </mc:Choice>
        </mc:AlternateContent>
        <mc:AlternateContent xmlns:mc="http://schemas.openxmlformats.org/markup-compatibility/2006">
          <mc:Choice Requires="x14">
            <control shapeId="3497" r:id="rId46" name="Drop Down 425">
              <controlPr locked="0" defaultSize="0" autoLine="0" autoPict="0">
                <anchor moveWithCells="1">
                  <from>
                    <xdr:col>1</xdr:col>
                    <xdr:colOff>0</xdr:colOff>
                    <xdr:row>61</xdr:row>
                    <xdr:rowOff>0</xdr:rowOff>
                  </from>
                  <to>
                    <xdr:col>2</xdr:col>
                    <xdr:colOff>0</xdr:colOff>
                    <xdr:row>62</xdr:row>
                    <xdr:rowOff>7620</xdr:rowOff>
                  </to>
                </anchor>
              </controlPr>
            </control>
          </mc:Choice>
        </mc:AlternateContent>
        <mc:AlternateContent xmlns:mc="http://schemas.openxmlformats.org/markup-compatibility/2006">
          <mc:Choice Requires="x14">
            <control shapeId="3498" r:id="rId47" name="Drop Down 426">
              <controlPr locked="0" defaultSize="0" autoLine="0" autoPict="0">
                <anchor moveWithCells="1">
                  <from>
                    <xdr:col>1</xdr:col>
                    <xdr:colOff>0</xdr:colOff>
                    <xdr:row>62</xdr:row>
                    <xdr:rowOff>0</xdr:rowOff>
                  </from>
                  <to>
                    <xdr:col>2</xdr:col>
                    <xdr:colOff>0</xdr:colOff>
                    <xdr:row>63</xdr:row>
                    <xdr:rowOff>7620</xdr:rowOff>
                  </to>
                </anchor>
              </controlPr>
            </control>
          </mc:Choice>
        </mc:AlternateContent>
        <mc:AlternateContent xmlns:mc="http://schemas.openxmlformats.org/markup-compatibility/2006">
          <mc:Choice Requires="x14">
            <control shapeId="3499" r:id="rId48" name="Drop Down 427">
              <controlPr locked="0" defaultSize="0" autoLine="0" autoPict="0">
                <anchor moveWithCells="1">
                  <from>
                    <xdr:col>1</xdr:col>
                    <xdr:colOff>0</xdr:colOff>
                    <xdr:row>66</xdr:row>
                    <xdr:rowOff>0</xdr:rowOff>
                  </from>
                  <to>
                    <xdr:col>2</xdr:col>
                    <xdr:colOff>0</xdr:colOff>
                    <xdr:row>67</xdr:row>
                    <xdr:rowOff>7620</xdr:rowOff>
                  </to>
                </anchor>
              </controlPr>
            </control>
          </mc:Choice>
        </mc:AlternateContent>
        <mc:AlternateContent xmlns:mc="http://schemas.openxmlformats.org/markup-compatibility/2006">
          <mc:Choice Requires="x14">
            <control shapeId="3500" r:id="rId49" name="Drop Down 428">
              <controlPr locked="0" defaultSize="0" autoLine="0" autoPict="0">
                <anchor moveWithCells="1">
                  <from>
                    <xdr:col>1</xdr:col>
                    <xdr:colOff>0</xdr:colOff>
                    <xdr:row>67</xdr:row>
                    <xdr:rowOff>0</xdr:rowOff>
                  </from>
                  <to>
                    <xdr:col>2</xdr:col>
                    <xdr:colOff>0</xdr:colOff>
                    <xdr:row>68</xdr:row>
                    <xdr:rowOff>7620</xdr:rowOff>
                  </to>
                </anchor>
              </controlPr>
            </control>
          </mc:Choice>
        </mc:AlternateContent>
        <mc:AlternateContent xmlns:mc="http://schemas.openxmlformats.org/markup-compatibility/2006">
          <mc:Choice Requires="x14">
            <control shapeId="3501" r:id="rId50" name="Drop Down 429">
              <controlPr locked="0" defaultSize="0" autoLine="0" autoPict="0">
                <anchor moveWithCells="1">
                  <from>
                    <xdr:col>1</xdr:col>
                    <xdr:colOff>0</xdr:colOff>
                    <xdr:row>68</xdr:row>
                    <xdr:rowOff>0</xdr:rowOff>
                  </from>
                  <to>
                    <xdr:col>2</xdr:col>
                    <xdr:colOff>0</xdr:colOff>
                    <xdr:row>69</xdr:row>
                    <xdr:rowOff>7620</xdr:rowOff>
                  </to>
                </anchor>
              </controlPr>
            </control>
          </mc:Choice>
        </mc:AlternateContent>
        <mc:AlternateContent xmlns:mc="http://schemas.openxmlformats.org/markup-compatibility/2006">
          <mc:Choice Requires="x14">
            <control shapeId="3502" r:id="rId51" name="Drop Down 430">
              <controlPr locked="0" defaultSize="0" autoLine="0" autoPict="0">
                <anchor moveWithCells="1">
                  <from>
                    <xdr:col>1</xdr:col>
                    <xdr:colOff>0</xdr:colOff>
                    <xdr:row>69</xdr:row>
                    <xdr:rowOff>0</xdr:rowOff>
                  </from>
                  <to>
                    <xdr:col>2</xdr:col>
                    <xdr:colOff>0</xdr:colOff>
                    <xdr:row>70</xdr:row>
                    <xdr:rowOff>7620</xdr:rowOff>
                  </to>
                </anchor>
              </controlPr>
            </control>
          </mc:Choice>
        </mc:AlternateContent>
        <mc:AlternateContent xmlns:mc="http://schemas.openxmlformats.org/markup-compatibility/2006">
          <mc:Choice Requires="x14">
            <control shapeId="3503" r:id="rId52" name="Drop Down 431">
              <controlPr locked="0" defaultSize="0" autoLine="0" autoPict="0">
                <anchor moveWithCells="1">
                  <from>
                    <xdr:col>1</xdr:col>
                    <xdr:colOff>0</xdr:colOff>
                    <xdr:row>70</xdr:row>
                    <xdr:rowOff>0</xdr:rowOff>
                  </from>
                  <to>
                    <xdr:col>2</xdr:col>
                    <xdr:colOff>0</xdr:colOff>
                    <xdr:row>71</xdr:row>
                    <xdr:rowOff>7620</xdr:rowOff>
                  </to>
                </anchor>
              </controlPr>
            </control>
          </mc:Choice>
        </mc:AlternateContent>
        <mc:AlternateContent xmlns:mc="http://schemas.openxmlformats.org/markup-compatibility/2006">
          <mc:Choice Requires="x14">
            <control shapeId="3504" r:id="rId53" name="Drop Down 432">
              <controlPr locked="0" defaultSize="0" autoLine="0" autoPict="0">
                <anchor moveWithCells="1">
                  <from>
                    <xdr:col>1</xdr:col>
                    <xdr:colOff>0</xdr:colOff>
                    <xdr:row>71</xdr:row>
                    <xdr:rowOff>0</xdr:rowOff>
                  </from>
                  <to>
                    <xdr:col>2</xdr:col>
                    <xdr:colOff>0</xdr:colOff>
                    <xdr:row>72</xdr:row>
                    <xdr:rowOff>7620</xdr:rowOff>
                  </to>
                </anchor>
              </controlPr>
            </control>
          </mc:Choice>
        </mc:AlternateContent>
        <mc:AlternateContent xmlns:mc="http://schemas.openxmlformats.org/markup-compatibility/2006">
          <mc:Choice Requires="x14">
            <control shapeId="3505" r:id="rId54" name="Drop Down 433">
              <controlPr locked="0" defaultSize="0" autoLine="0" autoPict="0">
                <anchor moveWithCells="1">
                  <from>
                    <xdr:col>1</xdr:col>
                    <xdr:colOff>0</xdr:colOff>
                    <xdr:row>72</xdr:row>
                    <xdr:rowOff>0</xdr:rowOff>
                  </from>
                  <to>
                    <xdr:col>2</xdr:col>
                    <xdr:colOff>0</xdr:colOff>
                    <xdr:row>73</xdr:row>
                    <xdr:rowOff>7620</xdr:rowOff>
                  </to>
                </anchor>
              </controlPr>
            </control>
          </mc:Choice>
        </mc:AlternateContent>
        <mc:AlternateContent xmlns:mc="http://schemas.openxmlformats.org/markup-compatibility/2006">
          <mc:Choice Requires="x14">
            <control shapeId="3506" r:id="rId55" name="Drop Down 434">
              <controlPr locked="0" defaultSize="0" autoLine="0" autoPict="0">
                <anchor moveWithCells="1">
                  <from>
                    <xdr:col>1</xdr:col>
                    <xdr:colOff>0</xdr:colOff>
                    <xdr:row>73</xdr:row>
                    <xdr:rowOff>0</xdr:rowOff>
                  </from>
                  <to>
                    <xdr:col>2</xdr:col>
                    <xdr:colOff>0</xdr:colOff>
                    <xdr:row>74</xdr:row>
                    <xdr:rowOff>7620</xdr:rowOff>
                  </to>
                </anchor>
              </controlPr>
            </control>
          </mc:Choice>
        </mc:AlternateContent>
        <mc:AlternateContent xmlns:mc="http://schemas.openxmlformats.org/markup-compatibility/2006">
          <mc:Choice Requires="x14">
            <control shapeId="3507" r:id="rId56" name="Drop Down 435">
              <controlPr locked="0" defaultSize="0" autoLine="0" autoPict="0">
                <anchor moveWithCells="1">
                  <from>
                    <xdr:col>1</xdr:col>
                    <xdr:colOff>0</xdr:colOff>
                    <xdr:row>74</xdr:row>
                    <xdr:rowOff>0</xdr:rowOff>
                  </from>
                  <to>
                    <xdr:col>2</xdr:col>
                    <xdr:colOff>0</xdr:colOff>
                    <xdr:row>75</xdr:row>
                    <xdr:rowOff>7620</xdr:rowOff>
                  </to>
                </anchor>
              </controlPr>
            </control>
          </mc:Choice>
        </mc:AlternateContent>
        <mc:AlternateContent xmlns:mc="http://schemas.openxmlformats.org/markup-compatibility/2006">
          <mc:Choice Requires="x14">
            <control shapeId="3508" r:id="rId57" name="Drop Down 436">
              <controlPr locked="0" defaultSize="0" autoLine="0" autoPict="0">
                <anchor moveWithCells="1">
                  <from>
                    <xdr:col>1</xdr:col>
                    <xdr:colOff>0</xdr:colOff>
                    <xdr:row>75</xdr:row>
                    <xdr:rowOff>0</xdr:rowOff>
                  </from>
                  <to>
                    <xdr:col>2</xdr:col>
                    <xdr:colOff>0</xdr:colOff>
                    <xdr:row>76</xdr:row>
                    <xdr:rowOff>7620</xdr:rowOff>
                  </to>
                </anchor>
              </controlPr>
            </control>
          </mc:Choice>
        </mc:AlternateContent>
        <mc:AlternateContent xmlns:mc="http://schemas.openxmlformats.org/markup-compatibility/2006">
          <mc:Choice Requires="x14">
            <control shapeId="3509" r:id="rId58" name="Drop Down 437">
              <controlPr locked="0" defaultSize="0" autoLine="0" autoPict="0">
                <anchor moveWithCells="1">
                  <from>
                    <xdr:col>1</xdr:col>
                    <xdr:colOff>0</xdr:colOff>
                    <xdr:row>79</xdr:row>
                    <xdr:rowOff>0</xdr:rowOff>
                  </from>
                  <to>
                    <xdr:col>2</xdr:col>
                    <xdr:colOff>0</xdr:colOff>
                    <xdr:row>80</xdr:row>
                    <xdr:rowOff>7620</xdr:rowOff>
                  </to>
                </anchor>
              </controlPr>
            </control>
          </mc:Choice>
        </mc:AlternateContent>
        <mc:AlternateContent xmlns:mc="http://schemas.openxmlformats.org/markup-compatibility/2006">
          <mc:Choice Requires="x14">
            <control shapeId="3510" r:id="rId59" name="Drop Down 438">
              <controlPr locked="0" defaultSize="0" autoLine="0" autoPict="0">
                <anchor moveWithCells="1">
                  <from>
                    <xdr:col>1</xdr:col>
                    <xdr:colOff>0</xdr:colOff>
                    <xdr:row>80</xdr:row>
                    <xdr:rowOff>0</xdr:rowOff>
                  </from>
                  <to>
                    <xdr:col>2</xdr:col>
                    <xdr:colOff>0</xdr:colOff>
                    <xdr:row>81</xdr:row>
                    <xdr:rowOff>7620</xdr:rowOff>
                  </to>
                </anchor>
              </controlPr>
            </control>
          </mc:Choice>
        </mc:AlternateContent>
        <mc:AlternateContent xmlns:mc="http://schemas.openxmlformats.org/markup-compatibility/2006">
          <mc:Choice Requires="x14">
            <control shapeId="3511" r:id="rId60" name="Drop Down 439">
              <controlPr locked="0" defaultSize="0" autoLine="0" autoPict="0">
                <anchor moveWithCells="1">
                  <from>
                    <xdr:col>1</xdr:col>
                    <xdr:colOff>0</xdr:colOff>
                    <xdr:row>81</xdr:row>
                    <xdr:rowOff>0</xdr:rowOff>
                  </from>
                  <to>
                    <xdr:col>2</xdr:col>
                    <xdr:colOff>0</xdr:colOff>
                    <xdr:row>82</xdr:row>
                    <xdr:rowOff>7620</xdr:rowOff>
                  </to>
                </anchor>
              </controlPr>
            </control>
          </mc:Choice>
        </mc:AlternateContent>
        <mc:AlternateContent xmlns:mc="http://schemas.openxmlformats.org/markup-compatibility/2006">
          <mc:Choice Requires="x14">
            <control shapeId="3512" r:id="rId61" name="Drop Down 440">
              <controlPr locked="0" defaultSize="0" autoLine="0" autoPict="0">
                <anchor moveWithCells="1">
                  <from>
                    <xdr:col>1</xdr:col>
                    <xdr:colOff>0</xdr:colOff>
                    <xdr:row>82</xdr:row>
                    <xdr:rowOff>0</xdr:rowOff>
                  </from>
                  <to>
                    <xdr:col>2</xdr:col>
                    <xdr:colOff>0</xdr:colOff>
                    <xdr:row>83</xdr:row>
                    <xdr:rowOff>7620</xdr:rowOff>
                  </to>
                </anchor>
              </controlPr>
            </control>
          </mc:Choice>
        </mc:AlternateContent>
        <mc:AlternateContent xmlns:mc="http://schemas.openxmlformats.org/markup-compatibility/2006">
          <mc:Choice Requires="x14">
            <control shapeId="3513" r:id="rId62" name="Drop Down 441">
              <controlPr locked="0" defaultSize="0" autoLine="0" autoPict="0">
                <anchor moveWithCells="1">
                  <from>
                    <xdr:col>1</xdr:col>
                    <xdr:colOff>0</xdr:colOff>
                    <xdr:row>83</xdr:row>
                    <xdr:rowOff>0</xdr:rowOff>
                  </from>
                  <to>
                    <xdr:col>2</xdr:col>
                    <xdr:colOff>0</xdr:colOff>
                    <xdr:row>84</xdr:row>
                    <xdr:rowOff>7620</xdr:rowOff>
                  </to>
                </anchor>
              </controlPr>
            </control>
          </mc:Choice>
        </mc:AlternateContent>
        <mc:AlternateContent xmlns:mc="http://schemas.openxmlformats.org/markup-compatibility/2006">
          <mc:Choice Requires="x14">
            <control shapeId="3514" r:id="rId63" name="Drop Down 442">
              <controlPr locked="0" defaultSize="0" autoLine="0" autoPict="0">
                <anchor moveWithCells="1">
                  <from>
                    <xdr:col>1</xdr:col>
                    <xdr:colOff>0</xdr:colOff>
                    <xdr:row>84</xdr:row>
                    <xdr:rowOff>0</xdr:rowOff>
                  </from>
                  <to>
                    <xdr:col>2</xdr:col>
                    <xdr:colOff>0</xdr:colOff>
                    <xdr:row>85</xdr:row>
                    <xdr:rowOff>7620</xdr:rowOff>
                  </to>
                </anchor>
              </controlPr>
            </control>
          </mc:Choice>
        </mc:AlternateContent>
        <mc:AlternateContent xmlns:mc="http://schemas.openxmlformats.org/markup-compatibility/2006">
          <mc:Choice Requires="x14">
            <control shapeId="3515" r:id="rId64" name="Drop Down 443">
              <controlPr locked="0" defaultSize="0" autoLine="0" autoPict="0">
                <anchor moveWithCells="1">
                  <from>
                    <xdr:col>1</xdr:col>
                    <xdr:colOff>0</xdr:colOff>
                    <xdr:row>85</xdr:row>
                    <xdr:rowOff>0</xdr:rowOff>
                  </from>
                  <to>
                    <xdr:col>2</xdr:col>
                    <xdr:colOff>0</xdr:colOff>
                    <xdr:row>86</xdr:row>
                    <xdr:rowOff>7620</xdr:rowOff>
                  </to>
                </anchor>
              </controlPr>
            </control>
          </mc:Choice>
        </mc:AlternateContent>
        <mc:AlternateContent xmlns:mc="http://schemas.openxmlformats.org/markup-compatibility/2006">
          <mc:Choice Requires="x14">
            <control shapeId="3516" r:id="rId65" name="Drop Down 444">
              <controlPr locked="0" defaultSize="0" autoLine="0" autoPict="0">
                <anchor moveWithCells="1">
                  <from>
                    <xdr:col>1</xdr:col>
                    <xdr:colOff>0</xdr:colOff>
                    <xdr:row>86</xdr:row>
                    <xdr:rowOff>0</xdr:rowOff>
                  </from>
                  <to>
                    <xdr:col>2</xdr:col>
                    <xdr:colOff>0</xdr:colOff>
                    <xdr:row>87</xdr:row>
                    <xdr:rowOff>7620</xdr:rowOff>
                  </to>
                </anchor>
              </controlPr>
            </control>
          </mc:Choice>
        </mc:AlternateContent>
        <mc:AlternateContent xmlns:mc="http://schemas.openxmlformats.org/markup-compatibility/2006">
          <mc:Choice Requires="x14">
            <control shapeId="3517" r:id="rId66" name="Drop Down 445">
              <controlPr locked="0" defaultSize="0" autoLine="0" autoPict="0">
                <anchor moveWithCells="1">
                  <from>
                    <xdr:col>1</xdr:col>
                    <xdr:colOff>0</xdr:colOff>
                    <xdr:row>87</xdr:row>
                    <xdr:rowOff>0</xdr:rowOff>
                  </from>
                  <to>
                    <xdr:col>2</xdr:col>
                    <xdr:colOff>0</xdr:colOff>
                    <xdr:row>88</xdr:row>
                    <xdr:rowOff>7620</xdr:rowOff>
                  </to>
                </anchor>
              </controlPr>
            </control>
          </mc:Choice>
        </mc:AlternateContent>
        <mc:AlternateContent xmlns:mc="http://schemas.openxmlformats.org/markup-compatibility/2006">
          <mc:Choice Requires="x14">
            <control shapeId="3518" r:id="rId67" name="Drop Down 446">
              <controlPr locked="0" defaultSize="0" autoLine="0" autoPict="0">
                <anchor moveWithCells="1">
                  <from>
                    <xdr:col>1</xdr:col>
                    <xdr:colOff>0</xdr:colOff>
                    <xdr:row>88</xdr:row>
                    <xdr:rowOff>0</xdr:rowOff>
                  </from>
                  <to>
                    <xdr:col>2</xdr:col>
                    <xdr:colOff>0</xdr:colOff>
                    <xdr:row>89</xdr:row>
                    <xdr:rowOff>7620</xdr:rowOff>
                  </to>
                </anchor>
              </controlPr>
            </control>
          </mc:Choice>
        </mc:AlternateContent>
        <mc:AlternateContent xmlns:mc="http://schemas.openxmlformats.org/markup-compatibility/2006">
          <mc:Choice Requires="x14">
            <control shapeId="3519" r:id="rId68" name="Drop Down 447">
              <controlPr locked="0" defaultSize="0" autoLine="0" autoPict="0">
                <anchor moveWithCells="1">
                  <from>
                    <xdr:col>1</xdr:col>
                    <xdr:colOff>0</xdr:colOff>
                    <xdr:row>92</xdr:row>
                    <xdr:rowOff>0</xdr:rowOff>
                  </from>
                  <to>
                    <xdr:col>2</xdr:col>
                    <xdr:colOff>0</xdr:colOff>
                    <xdr:row>93</xdr:row>
                    <xdr:rowOff>7620</xdr:rowOff>
                  </to>
                </anchor>
              </controlPr>
            </control>
          </mc:Choice>
        </mc:AlternateContent>
        <mc:AlternateContent xmlns:mc="http://schemas.openxmlformats.org/markup-compatibility/2006">
          <mc:Choice Requires="x14">
            <control shapeId="3520" r:id="rId69" name="Drop Down 448">
              <controlPr locked="0" defaultSize="0" autoLine="0" autoPict="0">
                <anchor moveWithCells="1">
                  <from>
                    <xdr:col>1</xdr:col>
                    <xdr:colOff>0</xdr:colOff>
                    <xdr:row>93</xdr:row>
                    <xdr:rowOff>0</xdr:rowOff>
                  </from>
                  <to>
                    <xdr:col>2</xdr:col>
                    <xdr:colOff>0</xdr:colOff>
                    <xdr:row>94</xdr:row>
                    <xdr:rowOff>7620</xdr:rowOff>
                  </to>
                </anchor>
              </controlPr>
            </control>
          </mc:Choice>
        </mc:AlternateContent>
        <mc:AlternateContent xmlns:mc="http://schemas.openxmlformats.org/markup-compatibility/2006">
          <mc:Choice Requires="x14">
            <control shapeId="3521" r:id="rId70" name="Drop Down 449">
              <controlPr locked="0" defaultSize="0" autoLine="0" autoPict="0">
                <anchor moveWithCells="1">
                  <from>
                    <xdr:col>1</xdr:col>
                    <xdr:colOff>0</xdr:colOff>
                    <xdr:row>94</xdr:row>
                    <xdr:rowOff>0</xdr:rowOff>
                  </from>
                  <to>
                    <xdr:col>2</xdr:col>
                    <xdr:colOff>0</xdr:colOff>
                    <xdr:row>95</xdr:row>
                    <xdr:rowOff>7620</xdr:rowOff>
                  </to>
                </anchor>
              </controlPr>
            </control>
          </mc:Choice>
        </mc:AlternateContent>
        <mc:AlternateContent xmlns:mc="http://schemas.openxmlformats.org/markup-compatibility/2006">
          <mc:Choice Requires="x14">
            <control shapeId="3522" r:id="rId71" name="Drop Down 450">
              <controlPr locked="0" defaultSize="0" autoLine="0" autoPict="0">
                <anchor moveWithCells="1">
                  <from>
                    <xdr:col>1</xdr:col>
                    <xdr:colOff>0</xdr:colOff>
                    <xdr:row>95</xdr:row>
                    <xdr:rowOff>0</xdr:rowOff>
                  </from>
                  <to>
                    <xdr:col>2</xdr:col>
                    <xdr:colOff>0</xdr:colOff>
                    <xdr:row>96</xdr:row>
                    <xdr:rowOff>7620</xdr:rowOff>
                  </to>
                </anchor>
              </controlPr>
            </control>
          </mc:Choice>
        </mc:AlternateContent>
        <mc:AlternateContent xmlns:mc="http://schemas.openxmlformats.org/markup-compatibility/2006">
          <mc:Choice Requires="x14">
            <control shapeId="3523" r:id="rId72" name="Drop Down 451">
              <controlPr locked="0" defaultSize="0" autoLine="0" autoPict="0">
                <anchor moveWithCells="1">
                  <from>
                    <xdr:col>1</xdr:col>
                    <xdr:colOff>0</xdr:colOff>
                    <xdr:row>96</xdr:row>
                    <xdr:rowOff>0</xdr:rowOff>
                  </from>
                  <to>
                    <xdr:col>2</xdr:col>
                    <xdr:colOff>0</xdr:colOff>
                    <xdr:row>97</xdr:row>
                    <xdr:rowOff>7620</xdr:rowOff>
                  </to>
                </anchor>
              </controlPr>
            </control>
          </mc:Choice>
        </mc:AlternateContent>
        <mc:AlternateContent xmlns:mc="http://schemas.openxmlformats.org/markup-compatibility/2006">
          <mc:Choice Requires="x14">
            <control shapeId="3524" r:id="rId73" name="Drop Down 452">
              <controlPr locked="0" defaultSize="0" autoLine="0" autoPict="0">
                <anchor moveWithCells="1">
                  <from>
                    <xdr:col>1</xdr:col>
                    <xdr:colOff>0</xdr:colOff>
                    <xdr:row>97</xdr:row>
                    <xdr:rowOff>0</xdr:rowOff>
                  </from>
                  <to>
                    <xdr:col>2</xdr:col>
                    <xdr:colOff>0</xdr:colOff>
                    <xdr:row>98</xdr:row>
                    <xdr:rowOff>7620</xdr:rowOff>
                  </to>
                </anchor>
              </controlPr>
            </control>
          </mc:Choice>
        </mc:AlternateContent>
        <mc:AlternateContent xmlns:mc="http://schemas.openxmlformats.org/markup-compatibility/2006">
          <mc:Choice Requires="x14">
            <control shapeId="3525" r:id="rId74" name="Drop Down 453">
              <controlPr locked="0" defaultSize="0" autoLine="0" autoPict="0">
                <anchor moveWithCells="1">
                  <from>
                    <xdr:col>1</xdr:col>
                    <xdr:colOff>0</xdr:colOff>
                    <xdr:row>98</xdr:row>
                    <xdr:rowOff>0</xdr:rowOff>
                  </from>
                  <to>
                    <xdr:col>2</xdr:col>
                    <xdr:colOff>0</xdr:colOff>
                    <xdr:row>99</xdr:row>
                    <xdr:rowOff>7620</xdr:rowOff>
                  </to>
                </anchor>
              </controlPr>
            </control>
          </mc:Choice>
        </mc:AlternateContent>
        <mc:AlternateContent xmlns:mc="http://schemas.openxmlformats.org/markup-compatibility/2006">
          <mc:Choice Requires="x14">
            <control shapeId="3526" r:id="rId75" name="Drop Down 454">
              <controlPr locked="0" defaultSize="0" autoLine="0" autoPict="0">
                <anchor moveWithCells="1">
                  <from>
                    <xdr:col>1</xdr:col>
                    <xdr:colOff>0</xdr:colOff>
                    <xdr:row>99</xdr:row>
                    <xdr:rowOff>0</xdr:rowOff>
                  </from>
                  <to>
                    <xdr:col>2</xdr:col>
                    <xdr:colOff>0</xdr:colOff>
                    <xdr:row>100</xdr:row>
                    <xdr:rowOff>7620</xdr:rowOff>
                  </to>
                </anchor>
              </controlPr>
            </control>
          </mc:Choice>
        </mc:AlternateContent>
        <mc:AlternateContent xmlns:mc="http://schemas.openxmlformats.org/markup-compatibility/2006">
          <mc:Choice Requires="x14">
            <control shapeId="3527" r:id="rId76" name="Drop Down 455">
              <controlPr locked="0" defaultSize="0" autoLine="0" autoPict="0">
                <anchor moveWithCells="1">
                  <from>
                    <xdr:col>1</xdr:col>
                    <xdr:colOff>0</xdr:colOff>
                    <xdr:row>100</xdr:row>
                    <xdr:rowOff>0</xdr:rowOff>
                  </from>
                  <to>
                    <xdr:col>2</xdr:col>
                    <xdr:colOff>0</xdr:colOff>
                    <xdr:row>101</xdr:row>
                    <xdr:rowOff>7620</xdr:rowOff>
                  </to>
                </anchor>
              </controlPr>
            </control>
          </mc:Choice>
        </mc:AlternateContent>
        <mc:AlternateContent xmlns:mc="http://schemas.openxmlformats.org/markup-compatibility/2006">
          <mc:Choice Requires="x14">
            <control shapeId="3528" r:id="rId77" name="Drop Down 456">
              <controlPr locked="0" defaultSize="0" autoLine="0" autoPict="0">
                <anchor moveWithCells="1">
                  <from>
                    <xdr:col>1</xdr:col>
                    <xdr:colOff>0</xdr:colOff>
                    <xdr:row>101</xdr:row>
                    <xdr:rowOff>0</xdr:rowOff>
                  </from>
                  <to>
                    <xdr:col>2</xdr:col>
                    <xdr:colOff>0</xdr:colOff>
                    <xdr:row>102</xdr:row>
                    <xdr:rowOff>7620</xdr:rowOff>
                  </to>
                </anchor>
              </controlPr>
            </control>
          </mc:Choice>
        </mc:AlternateContent>
        <mc:AlternateContent xmlns:mc="http://schemas.openxmlformats.org/markup-compatibility/2006">
          <mc:Choice Requires="x14">
            <control shapeId="3529" r:id="rId78" name="Drop Down 457">
              <controlPr locked="0" defaultSize="0" autoLine="0" autoPict="0">
                <anchor moveWithCells="1">
                  <from>
                    <xdr:col>1</xdr:col>
                    <xdr:colOff>0</xdr:colOff>
                    <xdr:row>105</xdr:row>
                    <xdr:rowOff>0</xdr:rowOff>
                  </from>
                  <to>
                    <xdr:col>2</xdr:col>
                    <xdr:colOff>0</xdr:colOff>
                    <xdr:row>106</xdr:row>
                    <xdr:rowOff>7620</xdr:rowOff>
                  </to>
                </anchor>
              </controlPr>
            </control>
          </mc:Choice>
        </mc:AlternateContent>
        <mc:AlternateContent xmlns:mc="http://schemas.openxmlformats.org/markup-compatibility/2006">
          <mc:Choice Requires="x14">
            <control shapeId="3530" r:id="rId79" name="Drop Down 458">
              <controlPr locked="0" defaultSize="0" autoLine="0" autoPict="0">
                <anchor moveWithCells="1">
                  <from>
                    <xdr:col>1</xdr:col>
                    <xdr:colOff>0</xdr:colOff>
                    <xdr:row>106</xdr:row>
                    <xdr:rowOff>0</xdr:rowOff>
                  </from>
                  <to>
                    <xdr:col>2</xdr:col>
                    <xdr:colOff>0</xdr:colOff>
                    <xdr:row>107</xdr:row>
                    <xdr:rowOff>7620</xdr:rowOff>
                  </to>
                </anchor>
              </controlPr>
            </control>
          </mc:Choice>
        </mc:AlternateContent>
        <mc:AlternateContent xmlns:mc="http://schemas.openxmlformats.org/markup-compatibility/2006">
          <mc:Choice Requires="x14">
            <control shapeId="3531" r:id="rId80" name="Drop Down 459">
              <controlPr locked="0" defaultSize="0" autoLine="0" autoPict="0">
                <anchor moveWithCells="1">
                  <from>
                    <xdr:col>1</xdr:col>
                    <xdr:colOff>0</xdr:colOff>
                    <xdr:row>107</xdr:row>
                    <xdr:rowOff>0</xdr:rowOff>
                  </from>
                  <to>
                    <xdr:col>2</xdr:col>
                    <xdr:colOff>0</xdr:colOff>
                    <xdr:row>108</xdr:row>
                    <xdr:rowOff>7620</xdr:rowOff>
                  </to>
                </anchor>
              </controlPr>
            </control>
          </mc:Choice>
        </mc:AlternateContent>
        <mc:AlternateContent xmlns:mc="http://schemas.openxmlformats.org/markup-compatibility/2006">
          <mc:Choice Requires="x14">
            <control shapeId="3532" r:id="rId81" name="Drop Down 460">
              <controlPr locked="0" defaultSize="0" autoLine="0" autoPict="0">
                <anchor moveWithCells="1">
                  <from>
                    <xdr:col>1</xdr:col>
                    <xdr:colOff>0</xdr:colOff>
                    <xdr:row>108</xdr:row>
                    <xdr:rowOff>0</xdr:rowOff>
                  </from>
                  <to>
                    <xdr:col>2</xdr:col>
                    <xdr:colOff>0</xdr:colOff>
                    <xdr:row>109</xdr:row>
                    <xdr:rowOff>7620</xdr:rowOff>
                  </to>
                </anchor>
              </controlPr>
            </control>
          </mc:Choice>
        </mc:AlternateContent>
        <mc:AlternateContent xmlns:mc="http://schemas.openxmlformats.org/markup-compatibility/2006">
          <mc:Choice Requires="x14">
            <control shapeId="3533" r:id="rId82" name="Drop Down 461">
              <controlPr locked="0" defaultSize="0" autoLine="0" autoPict="0">
                <anchor moveWithCells="1">
                  <from>
                    <xdr:col>1</xdr:col>
                    <xdr:colOff>0</xdr:colOff>
                    <xdr:row>109</xdr:row>
                    <xdr:rowOff>0</xdr:rowOff>
                  </from>
                  <to>
                    <xdr:col>2</xdr:col>
                    <xdr:colOff>0</xdr:colOff>
                    <xdr:row>110</xdr:row>
                    <xdr:rowOff>7620</xdr:rowOff>
                  </to>
                </anchor>
              </controlPr>
            </control>
          </mc:Choice>
        </mc:AlternateContent>
        <mc:AlternateContent xmlns:mc="http://schemas.openxmlformats.org/markup-compatibility/2006">
          <mc:Choice Requires="x14">
            <control shapeId="3534" r:id="rId83" name="Drop Down 462">
              <controlPr locked="0" defaultSize="0" autoLine="0" autoPict="0">
                <anchor moveWithCells="1">
                  <from>
                    <xdr:col>1</xdr:col>
                    <xdr:colOff>0</xdr:colOff>
                    <xdr:row>110</xdr:row>
                    <xdr:rowOff>0</xdr:rowOff>
                  </from>
                  <to>
                    <xdr:col>2</xdr:col>
                    <xdr:colOff>0</xdr:colOff>
                    <xdr:row>111</xdr:row>
                    <xdr:rowOff>7620</xdr:rowOff>
                  </to>
                </anchor>
              </controlPr>
            </control>
          </mc:Choice>
        </mc:AlternateContent>
        <mc:AlternateContent xmlns:mc="http://schemas.openxmlformats.org/markup-compatibility/2006">
          <mc:Choice Requires="x14">
            <control shapeId="3535" r:id="rId84" name="Drop Down 463">
              <controlPr locked="0" defaultSize="0" autoLine="0" autoPict="0">
                <anchor moveWithCells="1">
                  <from>
                    <xdr:col>1</xdr:col>
                    <xdr:colOff>0</xdr:colOff>
                    <xdr:row>111</xdr:row>
                    <xdr:rowOff>0</xdr:rowOff>
                  </from>
                  <to>
                    <xdr:col>2</xdr:col>
                    <xdr:colOff>0</xdr:colOff>
                    <xdr:row>112</xdr:row>
                    <xdr:rowOff>7620</xdr:rowOff>
                  </to>
                </anchor>
              </controlPr>
            </control>
          </mc:Choice>
        </mc:AlternateContent>
        <mc:AlternateContent xmlns:mc="http://schemas.openxmlformats.org/markup-compatibility/2006">
          <mc:Choice Requires="x14">
            <control shapeId="3536" r:id="rId85" name="Drop Down 464">
              <controlPr locked="0" defaultSize="0" autoLine="0" autoPict="0">
                <anchor moveWithCells="1">
                  <from>
                    <xdr:col>1</xdr:col>
                    <xdr:colOff>0</xdr:colOff>
                    <xdr:row>112</xdr:row>
                    <xdr:rowOff>0</xdr:rowOff>
                  </from>
                  <to>
                    <xdr:col>2</xdr:col>
                    <xdr:colOff>0</xdr:colOff>
                    <xdr:row>113</xdr:row>
                    <xdr:rowOff>7620</xdr:rowOff>
                  </to>
                </anchor>
              </controlPr>
            </control>
          </mc:Choice>
        </mc:AlternateContent>
        <mc:AlternateContent xmlns:mc="http://schemas.openxmlformats.org/markup-compatibility/2006">
          <mc:Choice Requires="x14">
            <control shapeId="3537" r:id="rId86" name="Drop Down 465">
              <controlPr locked="0" defaultSize="0" autoLine="0" autoPict="0">
                <anchor moveWithCells="1">
                  <from>
                    <xdr:col>1</xdr:col>
                    <xdr:colOff>0</xdr:colOff>
                    <xdr:row>113</xdr:row>
                    <xdr:rowOff>0</xdr:rowOff>
                  </from>
                  <to>
                    <xdr:col>2</xdr:col>
                    <xdr:colOff>0</xdr:colOff>
                    <xdr:row>114</xdr:row>
                    <xdr:rowOff>7620</xdr:rowOff>
                  </to>
                </anchor>
              </controlPr>
            </control>
          </mc:Choice>
        </mc:AlternateContent>
        <mc:AlternateContent xmlns:mc="http://schemas.openxmlformats.org/markup-compatibility/2006">
          <mc:Choice Requires="x14">
            <control shapeId="3538" r:id="rId87" name="Drop Down 466">
              <controlPr locked="0" defaultSize="0" autoLine="0" autoPict="0">
                <anchor moveWithCells="1">
                  <from>
                    <xdr:col>1</xdr:col>
                    <xdr:colOff>0</xdr:colOff>
                    <xdr:row>114</xdr:row>
                    <xdr:rowOff>0</xdr:rowOff>
                  </from>
                  <to>
                    <xdr:col>2</xdr:col>
                    <xdr:colOff>0</xdr:colOff>
                    <xdr:row>115</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3"/>
  <sheetViews>
    <sheetView zoomScaleNormal="100" workbookViewId="0">
      <selection activeCell="B1" sqref="B1"/>
    </sheetView>
  </sheetViews>
  <sheetFormatPr defaultColWidth="9" defaultRowHeight="13.2" x14ac:dyDescent="0.25"/>
  <cols>
    <col min="1" max="1" width="21" style="222" customWidth="1"/>
    <col min="2" max="2" width="27" style="222" customWidth="1"/>
    <col min="3" max="3" width="12.21875" style="222" customWidth="1"/>
    <col min="4" max="4" width="10.21875" style="222" customWidth="1"/>
    <col min="5" max="5" width="11.77734375" style="222" customWidth="1"/>
    <col min="6" max="6" width="10.77734375" style="222" customWidth="1"/>
    <col min="7" max="7" width="10.21875" style="222" customWidth="1"/>
    <col min="8" max="8" width="10.77734375" style="222" customWidth="1"/>
    <col min="9" max="16384" width="9" style="222"/>
  </cols>
  <sheetData>
    <row r="1" spans="1:9" ht="25.2" customHeight="1" thickBot="1" x14ac:dyDescent="0.3">
      <c r="A1" s="248"/>
      <c r="B1" s="251" t="s">
        <v>214</v>
      </c>
      <c r="C1" s="249"/>
      <c r="D1" s="249"/>
      <c r="E1" s="249"/>
      <c r="F1" s="249"/>
      <c r="G1" s="249"/>
      <c r="H1" s="250"/>
      <c r="I1" s="246"/>
    </row>
    <row r="2" spans="1:9" x14ac:dyDescent="0.25">
      <c r="A2" s="223" t="str">
        <f>IF('Diet Plan'!A2="", "", 'Diet Plan'!A2)</f>
        <v>Gender (male / female) :</v>
      </c>
      <c r="B2" s="224"/>
      <c r="C2" s="225" t="str">
        <f>IF('Diet Plan'!C2="", "", 'Diet Plan'!C2)</f>
        <v>male</v>
      </c>
      <c r="D2" s="224" t="s">
        <v>696</v>
      </c>
      <c r="E2" s="224"/>
      <c r="F2" s="224"/>
      <c r="G2" s="224"/>
      <c r="H2" s="226"/>
    </row>
    <row r="3" spans="1:9" x14ac:dyDescent="0.25">
      <c r="A3" s="207" t="str">
        <f>IF('Diet Plan'!A3="", "", 'Diet Plan'!A3)</f>
        <v>Age :</v>
      </c>
      <c r="B3" s="170"/>
      <c r="C3" s="173">
        <f>IF('Diet Plan'!C3="", "", 'Diet Plan'!C3)</f>
        <v>50</v>
      </c>
      <c r="D3" s="170" t="s">
        <v>697</v>
      </c>
      <c r="E3" s="170"/>
      <c r="F3" s="170"/>
      <c r="G3" s="170"/>
      <c r="H3" s="208"/>
    </row>
    <row r="4" spans="1:9" x14ac:dyDescent="0.25">
      <c r="A4" s="207" t="str">
        <f>IF('Diet Plan'!A4="", "", 'Diet Plan'!A4)</f>
        <v>Length (cm) :</v>
      </c>
      <c r="B4" s="174"/>
      <c r="C4" s="173">
        <f>IF('Diet Plan'!C4="", "", 'Diet Plan'!C4)</f>
        <v>183</v>
      </c>
      <c r="D4" s="170" t="s">
        <v>698</v>
      </c>
      <c r="E4" s="400">
        <f>TRUNC(C4/30.48)</f>
        <v>6</v>
      </c>
      <c r="F4" s="401">
        <f>(C4-E4*30.48)/2.54</f>
        <v>4.7244094488190766E-2</v>
      </c>
      <c r="G4" s="170"/>
      <c r="H4" s="208"/>
    </row>
    <row r="5" spans="1:9" x14ac:dyDescent="0.25">
      <c r="A5" s="219" t="str">
        <f>IF('Diet Plan'!A5="", "", 'Diet Plan'!A5)</f>
        <v>Bodyweight (kg) :</v>
      </c>
      <c r="B5" s="174"/>
      <c r="C5" s="175">
        <f>IF('Diet Plan'!C5="", "", 'Diet Plan'!C5)</f>
        <v>100</v>
      </c>
      <c r="D5" s="170" t="s">
        <v>699</v>
      </c>
      <c r="E5" s="238">
        <f>C5*2.205</f>
        <v>220.5</v>
      </c>
      <c r="F5" s="402" t="s">
        <v>779</v>
      </c>
      <c r="G5" s="170"/>
      <c r="H5" s="208"/>
    </row>
    <row r="6" spans="1:9" x14ac:dyDescent="0.25">
      <c r="A6" s="219" t="str">
        <f>IF('Diet Plan'!A7="", "", 'Diet Plan'!A7)</f>
        <v>Lean body mass (kg) :</v>
      </c>
      <c r="B6" s="384"/>
      <c r="C6" s="175">
        <f>IF('Diet Plan'!C7="", "", 'Diet Plan'!C7)</f>
        <v>90</v>
      </c>
      <c r="D6" s="170" t="s">
        <v>699</v>
      </c>
      <c r="E6" s="355">
        <f>IF(ISNUMBER(C6),C6*2.205,"?")</f>
        <v>198.45000000000002</v>
      </c>
      <c r="F6" s="402" t="s">
        <v>779</v>
      </c>
      <c r="G6" s="170"/>
      <c r="H6" s="208"/>
    </row>
    <row r="7" spans="1:9" x14ac:dyDescent="0.25">
      <c r="A7" s="219" t="str">
        <f>IF('Diet Plan'!A6="", "", 'Diet Plan'!A6)</f>
        <v>Body fat % :</v>
      </c>
      <c r="B7" s="384"/>
      <c r="C7" s="177">
        <f>IF('Diet Plan'!C6="", "", 'Diet Plan'!C6)</f>
        <v>10</v>
      </c>
      <c r="D7" s="170" t="s">
        <v>700</v>
      </c>
      <c r="E7" s="170"/>
      <c r="F7" s="170"/>
      <c r="G7" s="170"/>
      <c r="H7" s="208"/>
    </row>
    <row r="8" spans="1:9" ht="13.8" thickBot="1" x14ac:dyDescent="0.3">
      <c r="A8" s="219" t="str">
        <f>IF('Diet Plan'!A8="", "", 'Diet Plan'!A8)</f>
        <v>Activity level :</v>
      </c>
      <c r="B8" s="384"/>
      <c r="C8" s="239">
        <f>IF('Diet Plan'!C8="", "", 'Diet Plan'!C8)</f>
        <v>1.625</v>
      </c>
      <c r="D8" s="218" t="str">
        <f>IF('Diet Plan'!D8="", "", 'Diet Plan'!D8)</f>
        <v xml:space="preserve"> activity</v>
      </c>
      <c r="E8" s="218" t="s">
        <v>737</v>
      </c>
      <c r="F8" s="218"/>
      <c r="G8" s="218"/>
      <c r="H8" s="220"/>
    </row>
    <row r="9" spans="1:9" ht="15.6" x14ac:dyDescent="0.25">
      <c r="A9" s="214" t="s">
        <v>708</v>
      </c>
      <c r="B9" s="172">
        <f>IF('Diet Plan'!F2="", "", 'Diet Plan'!F2)</f>
        <v>29.860551225775627</v>
      </c>
      <c r="C9" s="208" t="s">
        <v>705</v>
      </c>
      <c r="D9" s="254" t="s">
        <v>723</v>
      </c>
      <c r="E9" s="255"/>
      <c r="F9" s="365" t="s">
        <v>760</v>
      </c>
      <c r="G9" s="256"/>
      <c r="H9" s="366"/>
    </row>
    <row r="10" spans="1:9" ht="16.2" thickBot="1" x14ac:dyDescent="0.3">
      <c r="A10" s="216" t="s">
        <v>709</v>
      </c>
      <c r="B10" s="356">
        <f>IF('Diet Plan'!F3="", "", 'Diet Plan'!F3)</f>
        <v>26.874496103198066</v>
      </c>
      <c r="C10" s="220" t="s">
        <v>705</v>
      </c>
      <c r="D10" s="252" t="s">
        <v>725</v>
      </c>
      <c r="E10" s="253"/>
      <c r="F10" s="367" t="s">
        <v>761</v>
      </c>
      <c r="G10" s="368"/>
      <c r="H10" s="369"/>
    </row>
    <row r="11" spans="1:9" x14ac:dyDescent="0.25">
      <c r="A11" s="199" t="str">
        <f>IF('Diet Plan'!E4="", "", 'Diet Plan'!E4)</f>
        <v>Metabolic Rate</v>
      </c>
      <c r="B11" s="169" t="str">
        <f>IF('Diet Plan'!F4="", "", 'Diet Plan'!F4)</f>
        <v/>
      </c>
      <c r="C11" s="168" t="str">
        <f>IF('Diet Plan'!G4="", "", 'Diet Plan'!G4)</f>
        <v/>
      </c>
      <c r="D11" s="381" t="s">
        <v>724</v>
      </c>
      <c r="E11" s="382"/>
      <c r="F11" s="370"/>
      <c r="G11" s="371" t="s">
        <v>730</v>
      </c>
      <c r="H11" s="372"/>
    </row>
    <row r="12" spans="1:9" x14ac:dyDescent="0.25">
      <c r="A12" s="207" t="str">
        <f>IF('Diet Plan'!E5="", "", 'Diet Plan'!E5)</f>
        <v>Basal Metabolic Rate :</v>
      </c>
      <c r="B12" s="170" t="str">
        <f>IF('Diet Plan'!F5="", "", 'Diet Plan'!F5)</f>
        <v/>
      </c>
      <c r="C12" s="176" t="str">
        <f>IF('Diet Plan'!G5="", "", 'Diet Plan'!G5)</f>
        <v/>
      </c>
      <c r="D12" s="410">
        <f>IF('Diet Plan'!H5="", "", 'Diet Plan'!H5)</f>
        <v>2314</v>
      </c>
      <c r="E12" s="171" t="str">
        <f>IF('Diet Plan'!I5="", "", 'Diet Plan'!I5)</f>
        <v>kcal per day</v>
      </c>
      <c r="F12" s="267">
        <f>IF('Diet Plan'!J5="", "", 'Diet Plan'!J5)</f>
        <v>1901.75</v>
      </c>
      <c r="G12" s="373" t="str">
        <f>IF('Diet Plan'!K5="", "", 'Diet Plan'!K5)</f>
        <v>kcal per day</v>
      </c>
      <c r="H12" s="374"/>
    </row>
    <row r="13" spans="1:9" x14ac:dyDescent="0.25">
      <c r="A13" s="215" t="str">
        <f>IF('Diet Plan'!E6="", "", 'Diet Plan'!E6)</f>
        <v>Maintenance :</v>
      </c>
      <c r="B13" s="178" t="str">
        <f>IF('Diet Plan'!F6="", "", 'Diet Plan'!F6)</f>
        <v/>
      </c>
      <c r="C13" s="178" t="str">
        <f>IF('Diet Plan'!G6="", "", 'Diet Plan'!G6)</f>
        <v/>
      </c>
      <c r="D13" s="411">
        <f>IF('Diet Plan'!H6="", "", 'Diet Plan'!H6)</f>
        <v>3760.25</v>
      </c>
      <c r="E13" s="243" t="str">
        <f>IF('Diet Plan'!I6="", "", 'Diet Plan'!I6)</f>
        <v>kcal per day</v>
      </c>
      <c r="F13" s="383">
        <f>IF('Diet Plan'!J6="", "", 'Diet Plan'!J6)</f>
        <v>3090.34375</v>
      </c>
      <c r="G13" s="375" t="str">
        <f>IF('Diet Plan'!K6="", "", 'Diet Plan'!K6)</f>
        <v>kcal per day</v>
      </c>
      <c r="H13" s="376"/>
    </row>
    <row r="14" spans="1:9" x14ac:dyDescent="0.25">
      <c r="A14" s="207" t="str">
        <f>IF('Diet Plan'!E7="", "", 'Diet Plan'!E7)</f>
        <v>Cut :</v>
      </c>
      <c r="B14" s="397">
        <f>IF('Diet Plan'!F7="", "", 'Diet Plan'!F7)</f>
        <v>-0.1</v>
      </c>
      <c r="C14" s="171" t="str">
        <f>IF('Diet Plan'!G7="", "", 'Diet Plan'!G7)</f>
        <v xml:space="preserve"> kcal</v>
      </c>
      <c r="D14" s="412">
        <f>IF('Diet Plan'!H7="", "", 'Diet Plan'!H7)</f>
        <v>3384.2249999999999</v>
      </c>
      <c r="E14" s="171" t="str">
        <f>IF('Diet Plan'!I7="", "", 'Diet Plan'!I7)</f>
        <v>kcal per day</v>
      </c>
      <c r="F14" s="343">
        <f>IF('Diet Plan'!J7="", "", 'Diet Plan'!J7)</f>
        <v>2781.3093750000003</v>
      </c>
      <c r="G14" s="377" t="str">
        <f>IF('Diet Plan'!K7="", "", 'Diet Plan'!K7)</f>
        <v>kcal per day</v>
      </c>
      <c r="H14" s="378"/>
    </row>
    <row r="15" spans="1:9" ht="13.8" thickBot="1" x14ac:dyDescent="0.3">
      <c r="A15" s="216" t="str">
        <f>IF('Diet Plan'!E8="", "", 'Diet Plan'!E8)</f>
        <v>Bulk :</v>
      </c>
      <c r="B15" s="398">
        <f>IF('Diet Plan'!F8="", "", 'Diet Plan'!F8)</f>
        <v>0.1</v>
      </c>
      <c r="C15" s="217" t="str">
        <f>IF('Diet Plan'!G8="", "", 'Diet Plan'!G8)</f>
        <v xml:space="preserve"> kcal</v>
      </c>
      <c r="D15" s="413">
        <f>IF('Diet Plan'!H8="", "", 'Diet Plan'!H8)</f>
        <v>4136.2750000000005</v>
      </c>
      <c r="E15" s="217" t="str">
        <f>IF('Diet Plan'!I8="", "", 'Diet Plan'!I8)</f>
        <v>kcal per day</v>
      </c>
      <c r="F15" s="268">
        <f>IF('Diet Plan'!J8="", "", 'Diet Plan'!J8)</f>
        <v>3399.3781250000002</v>
      </c>
      <c r="G15" s="379" t="str">
        <f>IF('Diet Plan'!K8="", "", 'Diet Plan'!K8)</f>
        <v>kcal per day</v>
      </c>
      <c r="H15" s="380"/>
    </row>
    <row r="16" spans="1:9" ht="16.2" thickBot="1" x14ac:dyDescent="0.35">
      <c r="A16" s="260" t="str">
        <f>IF('Diet Plan'!A9="", "", 'Diet Plan'!A9)</f>
        <v>Target</v>
      </c>
      <c r="B16" s="354" t="str">
        <f>IF('Diet Plan'!B9=1,"maintenance",IF('Diet Plan'!B9=2,"cut","bulk"))</f>
        <v>maintenance</v>
      </c>
      <c r="C16" s="244">
        <f>IF('Diet Plan'!C9="", "", 'Diet Plan'!C9)</f>
        <v>3760.25</v>
      </c>
      <c r="D16" s="245" t="s">
        <v>711</v>
      </c>
      <c r="E16" s="254" t="s">
        <v>727</v>
      </c>
      <c r="F16" s="256"/>
      <c r="G16" s="257" t="s">
        <v>726</v>
      </c>
      <c r="H16" s="258"/>
    </row>
    <row r="17" spans="1:8" x14ac:dyDescent="0.25">
      <c r="A17" s="207" t="str">
        <f>IF('Diet Plan'!A10="", "", 'Diet Plan'!A10)</f>
        <v>Protein :</v>
      </c>
      <c r="B17" s="179">
        <f>IF('Diet Plan'!B10="", "", 'Diet Plan'!B10)</f>
        <v>0.3</v>
      </c>
      <c r="C17" s="181">
        <f>IF('Diet Plan'!C10="", "", 'Diet Plan'!C10)</f>
        <v>1128.075</v>
      </c>
      <c r="D17" s="170" t="str">
        <f>IF('Diet Plan'!D10="", "", 'Diet Plan'!D10)</f>
        <v xml:space="preserve"> kcal</v>
      </c>
      <c r="E17" s="182">
        <f>IF('Diet Plan'!E10="", "", 'Diet Plan'!E10)</f>
        <v>282.01875000000001</v>
      </c>
      <c r="F17" s="170" t="str">
        <f>IF('Diet Plan'!F10="", "", 'Diet Plan'!F10)</f>
        <v>gr</v>
      </c>
      <c r="G17" s="343">
        <f>IF('Diet Plan'!G10="", "", 'Diet Plan'!G10)</f>
        <v>35.252343750000001</v>
      </c>
      <c r="H17" s="344" t="str">
        <f>IF('Diet Plan'!H10="", "", 'Diet Plan'!H10)</f>
        <v>gr</v>
      </c>
    </row>
    <row r="18" spans="1:8" x14ac:dyDescent="0.25">
      <c r="A18" s="207" t="str">
        <f>IF('Diet Plan'!A11="", "", 'Diet Plan'!A11)</f>
        <v>Carbs :</v>
      </c>
      <c r="B18" s="179">
        <f>IF('Diet Plan'!B11="", "", 'Diet Plan'!B11)</f>
        <v>0.5</v>
      </c>
      <c r="C18" s="181">
        <f>IF('Diet Plan'!C11="", "", 'Diet Plan'!C11)</f>
        <v>1880.125</v>
      </c>
      <c r="D18" s="170" t="str">
        <f>IF('Diet Plan'!D11="", "", 'Diet Plan'!D11)</f>
        <v xml:space="preserve"> kcal</v>
      </c>
      <c r="E18" s="182">
        <f>IF('Diet Plan'!E11="", "", 'Diet Plan'!E11)</f>
        <v>470.03125</v>
      </c>
      <c r="F18" s="170" t="str">
        <f>IF('Diet Plan'!F11="", "", 'Diet Plan'!F11)</f>
        <v>gr</v>
      </c>
      <c r="G18" s="343">
        <f>IF('Diet Plan'!G11="", "", 'Diet Plan'!G11)</f>
        <v>58.75390625</v>
      </c>
      <c r="H18" s="344" t="str">
        <f>IF('Diet Plan'!H11="", "", 'Diet Plan'!H11)</f>
        <v>gr</v>
      </c>
    </row>
    <row r="19" spans="1:8" ht="13.8" thickBot="1" x14ac:dyDescent="0.3">
      <c r="A19" s="207" t="str">
        <f>IF('Diet Plan'!A12="", "", 'Diet Plan'!A12)</f>
        <v>Fat :</v>
      </c>
      <c r="B19" s="179">
        <f>IF('Diet Plan'!B12="", "", 'Diet Plan'!B12)</f>
        <v>0.2</v>
      </c>
      <c r="C19" s="181">
        <f>IF('Diet Plan'!C12="", "", 'Diet Plan'!C12)</f>
        <v>752.05000000000007</v>
      </c>
      <c r="D19" s="170" t="str">
        <f>IF('Diet Plan'!D12="", "", 'Diet Plan'!D12)</f>
        <v xml:space="preserve"> kcal</v>
      </c>
      <c r="E19" s="182">
        <f>IF('Diet Plan'!E12="", "", 'Diet Plan'!E12)</f>
        <v>83.561111111111117</v>
      </c>
      <c r="F19" s="170" t="str">
        <f>IF('Diet Plan'!F12="", "", 'Diet Plan'!F12)</f>
        <v>gr</v>
      </c>
      <c r="G19" s="343">
        <f>IF('Diet Plan'!G12="", "", 'Diet Plan'!G12)</f>
        <v>10.44513888888889</v>
      </c>
      <c r="H19" s="344" t="str">
        <f>IF('Diet Plan'!H12="", "", 'Diet Plan'!H12)</f>
        <v>gr</v>
      </c>
    </row>
    <row r="20" spans="1:8" ht="13.8" thickBot="1" x14ac:dyDescent="0.3">
      <c r="A20" s="235" t="str">
        <f>IF('Diet Plan'!A13="", "", 'Diet Plan'!A13)</f>
        <v>Time / Meal</v>
      </c>
      <c r="B20" s="237" t="str">
        <f>IF('Diet Plan'!B13="", "", 'Diet Plan'!B13)</f>
        <v>Product</v>
      </c>
      <c r="C20" s="237" t="str">
        <f>IF('Diet Plan'!C13="", "", 'Diet Plan'!C13)</f>
        <v>Quantity</v>
      </c>
      <c r="D20" s="237" t="str">
        <f>IF('Diet Plan'!D13="", "", 'Diet Plan'!D13)</f>
        <v>Unit</v>
      </c>
      <c r="E20" s="237" t="str">
        <f>IF('Diet Plan'!E13="", "", 'Diet Plan'!E13)</f>
        <v>Kcal</v>
      </c>
      <c r="F20" s="237" t="str">
        <f>IF('Diet Plan'!F13="", "", 'Diet Plan'!F13)</f>
        <v>Protein (g)</v>
      </c>
      <c r="G20" s="237" t="str">
        <f>IF('Diet Plan'!G13="", "", 'Diet Plan'!G13)</f>
        <v>Carbs (g)</v>
      </c>
      <c r="H20" s="277" t="str">
        <f>IF('Diet Plan'!H13="", "", 'Diet Plan'!H13)</f>
        <v>Fat (g)</v>
      </c>
    </row>
    <row r="21" spans="1:8" x14ac:dyDescent="0.25">
      <c r="A21" s="210" t="str">
        <f>IF('Diet Plan'!A15="", "", 'Diet Plan'!A15)</f>
        <v>07.30 (1)</v>
      </c>
      <c r="B21" s="228" t="str">
        <f>INDEX('Nutrition Table'!$A$5:$AN$277,'Diet Plan'!$B15+1,'Nutrition Table'!A$4)</f>
        <v>eggs</v>
      </c>
      <c r="C21" s="486">
        <f>IF('Diet Plan'!C15="", "", 'Diet Plan'!C15)</f>
        <v>100</v>
      </c>
      <c r="D21" s="170" t="str">
        <f>IF('Diet Plan'!D15="", "", 'Diet Plan'!D15)</f>
        <v>gr</v>
      </c>
      <c r="E21" s="183">
        <f>IF('Diet Plan'!E15="", "", 'Diet Plan'!E15)</f>
        <v>143</v>
      </c>
      <c r="F21" s="183">
        <f>IF('Diet Plan'!F15="", "", 'Diet Plan'!F15)</f>
        <v>12.57</v>
      </c>
      <c r="G21" s="183">
        <f>IF('Diet Plan'!G15="", "", 'Diet Plan'!G15)</f>
        <v>0.78</v>
      </c>
      <c r="H21" s="278">
        <f>IF('Diet Plan'!H15="", "", 'Diet Plan'!H15)</f>
        <v>9.94</v>
      </c>
    </row>
    <row r="22" spans="1:8" x14ac:dyDescent="0.25">
      <c r="A22" s="210" t="str">
        <f>IF('Diet Plan'!A16="", "", 'Diet Plan'!A16)</f>
        <v>Breakfast</v>
      </c>
      <c r="B22" s="228" t="str">
        <f>INDEX('Nutrition Table'!$A$5:$AN$277,'Diet Plan'!$B16+1,'Nutrition Table'!A$4)</f>
        <v>bread, whole-wheat</v>
      </c>
      <c r="C22" s="486">
        <f>IF('Diet Plan'!C16="", "", 'Diet Plan'!C16)</f>
        <v>100</v>
      </c>
      <c r="D22" s="170" t="str">
        <f>IF('Diet Plan'!D16="", "", 'Diet Plan'!D16)</f>
        <v>gr</v>
      </c>
      <c r="E22" s="183">
        <f>IF('Diet Plan'!E16="", "", 'Diet Plan'!E16)</f>
        <v>247</v>
      </c>
      <c r="F22" s="183">
        <f>IF('Diet Plan'!F16="", "", 'Diet Plan'!F16)</f>
        <v>12.95</v>
      </c>
      <c r="G22" s="183">
        <f>IF('Diet Plan'!G16="", "", 'Diet Plan'!G16)</f>
        <v>41.29</v>
      </c>
      <c r="H22" s="278">
        <f>IF('Diet Plan'!H16="", "", 'Diet Plan'!H16)</f>
        <v>3.35</v>
      </c>
    </row>
    <row r="23" spans="1:8" x14ac:dyDescent="0.25">
      <c r="A23" s="210" t="str">
        <f>IF('Diet Plan'!A17="", "", 'Diet Plan'!A17)</f>
        <v/>
      </c>
      <c r="B23" s="228" t="str">
        <f>INDEX('Nutrition Table'!$A$5:$AN$277,'Diet Plan'!$B17+1,'Nutrition Table'!A$4)</f>
        <v>orange juice</v>
      </c>
      <c r="C23" s="486">
        <f>IF('Diet Plan'!C17="", "", 'Diet Plan'!C17)</f>
        <v>200</v>
      </c>
      <c r="D23" s="170" t="str">
        <f>IF('Diet Plan'!D17="", "", 'Diet Plan'!D17)</f>
        <v>gr</v>
      </c>
      <c r="E23" s="183">
        <f>IF('Diet Plan'!E17="", "", 'Diet Plan'!E17)</f>
        <v>94</v>
      </c>
      <c r="F23" s="183">
        <f>IF('Diet Plan'!F17="", "", 'Diet Plan'!F17)</f>
        <v>1.36</v>
      </c>
      <c r="G23" s="183">
        <f>IF('Diet Plan'!G17="", "", 'Diet Plan'!G17)</f>
        <v>22.02</v>
      </c>
      <c r="H23" s="278">
        <f>IF('Diet Plan'!H17="", "", 'Diet Plan'!H17)</f>
        <v>0.3</v>
      </c>
    </row>
    <row r="24" spans="1:8" x14ac:dyDescent="0.25">
      <c r="A24" s="210" t="str">
        <f>IF('Diet Plan'!A18="", "", 'Diet Plan'!A18)</f>
        <v/>
      </c>
      <c r="B24" s="228" t="str">
        <f>INDEX('Nutrition Table'!$A$5:$AN$277,'Diet Plan'!$B18+1,'Nutrition Table'!A$4)</f>
        <v>canola oil</v>
      </c>
      <c r="C24" s="486">
        <f>IF('Diet Plan'!C18="", "", 'Diet Plan'!C18)</f>
        <v>5</v>
      </c>
      <c r="D24" s="170" t="str">
        <f>IF('Diet Plan'!D18="", "", 'Diet Plan'!D18)</f>
        <v>gr</v>
      </c>
      <c r="E24" s="183">
        <f>IF('Diet Plan'!E18="", "", 'Diet Plan'!E18)</f>
        <v>44.2</v>
      </c>
      <c r="F24" s="183">
        <f>IF('Diet Plan'!F18="", "", 'Diet Plan'!F18)</f>
        <v>0</v>
      </c>
      <c r="G24" s="183">
        <f>IF('Diet Plan'!G18="", "", 'Diet Plan'!G18)</f>
        <v>0</v>
      </c>
      <c r="H24" s="278">
        <f>IF('Diet Plan'!H18="", "", 'Diet Plan'!H18)</f>
        <v>5</v>
      </c>
    </row>
    <row r="25" spans="1:8" x14ac:dyDescent="0.25">
      <c r="A25" s="210" t="str">
        <f>IF('Diet Plan'!A19="", "", 'Diet Plan'!A19)</f>
        <v/>
      </c>
      <c r="B25" s="228" t="str">
        <f>INDEX('Nutrition Table'!$A$5:$AN$277,'Diet Plan'!$B19+1,'Nutrition Table'!A$4)</f>
        <v>water</v>
      </c>
      <c r="C25" s="486">
        <f>IF('Diet Plan'!C19="", "", 'Diet Plan'!C19)</f>
        <v>300</v>
      </c>
      <c r="D25" s="170" t="str">
        <f>IF('Diet Plan'!D19="", "", 'Diet Plan'!D19)</f>
        <v>gr</v>
      </c>
      <c r="E25" s="183">
        <f>IF('Diet Plan'!E19="", "", 'Diet Plan'!E19)</f>
        <v>0</v>
      </c>
      <c r="F25" s="183">
        <f>IF('Diet Plan'!F19="", "", 'Diet Plan'!F19)</f>
        <v>0</v>
      </c>
      <c r="G25" s="183">
        <f>IF('Diet Plan'!G19="", "", 'Diet Plan'!G19)</f>
        <v>0</v>
      </c>
      <c r="H25" s="278">
        <f>IF('Diet Plan'!H19="", "", 'Diet Plan'!H19)</f>
        <v>0</v>
      </c>
    </row>
    <row r="26" spans="1:8" x14ac:dyDescent="0.25">
      <c r="A26" s="210" t="str">
        <f>IF('Diet Plan'!A20="", "", 'Diet Plan'!A20)</f>
        <v/>
      </c>
      <c r="B26" s="228" t="str">
        <f>INDEX('Nutrition Table'!$A$5:$AN$277,'Diet Plan'!$B20+1,'Nutrition Table'!A$4)</f>
        <v xml:space="preserve"> --------------- </v>
      </c>
      <c r="C26" s="486">
        <f>IF('Diet Plan'!C20="", "", 'Diet Plan'!C20)</f>
        <v>0</v>
      </c>
      <c r="D26" s="170" t="str">
        <f>IF('Diet Plan'!D20="", "", 'Diet Plan'!D20)</f>
        <v>-</v>
      </c>
      <c r="E26" s="183">
        <f>IF('Diet Plan'!E20="", "", 'Diet Plan'!E20)</f>
        <v>0</v>
      </c>
      <c r="F26" s="183">
        <f>IF('Diet Plan'!F20="", "", 'Diet Plan'!F20)</f>
        <v>0</v>
      </c>
      <c r="G26" s="183">
        <f>IF('Diet Plan'!G20="", "", 'Diet Plan'!G20)</f>
        <v>0</v>
      </c>
      <c r="H26" s="278">
        <f>IF('Diet Plan'!H20="", "", 'Diet Plan'!H20)</f>
        <v>0</v>
      </c>
    </row>
    <row r="27" spans="1:8" x14ac:dyDescent="0.25">
      <c r="A27" s="210" t="str">
        <f>IF('Diet Plan'!A21="", "", 'Diet Plan'!A21)</f>
        <v/>
      </c>
      <c r="B27" s="228" t="str">
        <f>INDEX('Nutrition Table'!$A$5:$AN$277,'Diet Plan'!$B21+1,'Nutrition Table'!A$4)</f>
        <v xml:space="preserve"> --------------- </v>
      </c>
      <c r="C27" s="486">
        <f>IF('Diet Plan'!C21="", "", 'Diet Plan'!C21)</f>
        <v>0</v>
      </c>
      <c r="D27" s="170" t="str">
        <f>IF('Diet Plan'!D21="", "", 'Diet Plan'!D21)</f>
        <v>-</v>
      </c>
      <c r="E27" s="183">
        <f>IF('Diet Plan'!E21="", "", 'Diet Plan'!E21)</f>
        <v>0</v>
      </c>
      <c r="F27" s="183">
        <f>IF('Diet Plan'!F21="", "", 'Diet Plan'!F21)</f>
        <v>0</v>
      </c>
      <c r="G27" s="183">
        <f>IF('Diet Plan'!G21="", "", 'Diet Plan'!G21)</f>
        <v>0</v>
      </c>
      <c r="H27" s="278">
        <f>IF('Diet Plan'!H21="", "", 'Diet Plan'!H21)</f>
        <v>0</v>
      </c>
    </row>
    <row r="28" spans="1:8" x14ac:dyDescent="0.25">
      <c r="A28" s="210" t="str">
        <f>IF('Diet Plan'!A22="", "", 'Diet Plan'!A22)</f>
        <v/>
      </c>
      <c r="B28" s="228" t="str">
        <f>INDEX('Nutrition Table'!$A$5:$AN$277,'Diet Plan'!$B22+1,'Nutrition Table'!A$4)</f>
        <v xml:space="preserve"> --------------- </v>
      </c>
      <c r="C28" s="486">
        <f>IF('Diet Plan'!C22="", "", 'Diet Plan'!C22)</f>
        <v>0</v>
      </c>
      <c r="D28" s="170" t="str">
        <f>IF('Diet Plan'!D22="", "", 'Diet Plan'!D22)</f>
        <v>-</v>
      </c>
      <c r="E28" s="183">
        <f>IF('Diet Plan'!E22="", "", 'Diet Plan'!E22)</f>
        <v>0</v>
      </c>
      <c r="F28" s="183">
        <f>IF('Diet Plan'!F22="", "", 'Diet Plan'!F22)</f>
        <v>0</v>
      </c>
      <c r="G28" s="183">
        <f>IF('Diet Plan'!G22="", "", 'Diet Plan'!G22)</f>
        <v>0</v>
      </c>
      <c r="H28" s="278">
        <f>IF('Diet Plan'!H22="", "", 'Diet Plan'!H22)</f>
        <v>0</v>
      </c>
    </row>
    <row r="29" spans="1:8" x14ac:dyDescent="0.25">
      <c r="A29" s="210" t="str">
        <f>IF('Diet Plan'!A23="", "", 'Diet Plan'!A23)</f>
        <v/>
      </c>
      <c r="B29" s="228" t="str">
        <f>INDEX('Nutrition Table'!$A$5:$AN$277,'Diet Plan'!$B23+1,'Nutrition Table'!A$4)</f>
        <v xml:space="preserve"> --------------- </v>
      </c>
      <c r="C29" s="486">
        <f>IF('Diet Plan'!C23="", "", 'Diet Plan'!C23)</f>
        <v>0</v>
      </c>
      <c r="D29" s="170" t="str">
        <f>IF('Diet Plan'!D23="", "", 'Diet Plan'!D23)</f>
        <v>-</v>
      </c>
      <c r="E29" s="183">
        <f>IF('Diet Plan'!E23="", "", 'Diet Plan'!E23)</f>
        <v>0</v>
      </c>
      <c r="F29" s="183">
        <f>IF('Diet Plan'!F23="", "", 'Diet Plan'!F23)</f>
        <v>0</v>
      </c>
      <c r="G29" s="183">
        <f>IF('Diet Plan'!G23="", "", 'Diet Plan'!G23)</f>
        <v>0</v>
      </c>
      <c r="H29" s="278">
        <f>IF('Diet Plan'!H23="", "", 'Diet Plan'!H23)</f>
        <v>0</v>
      </c>
    </row>
    <row r="30" spans="1:8" x14ac:dyDescent="0.25">
      <c r="A30" s="210" t="str">
        <f>IF('Diet Plan'!A24="", "", 'Diet Plan'!A24)</f>
        <v/>
      </c>
      <c r="B30" s="229" t="str">
        <f>INDEX('Nutrition Table'!$A$5:$AN$277,'Diet Plan'!$B24+1,'Nutrition Table'!A$4)</f>
        <v xml:space="preserve"> --------------- </v>
      </c>
      <c r="C30" s="487">
        <f>IF('Diet Plan'!C24="", "", 'Diet Plan'!C24)</f>
        <v>0</v>
      </c>
      <c r="D30" s="180" t="str">
        <f>IF('Diet Plan'!D24="", "", 'Diet Plan'!D24)</f>
        <v>-</v>
      </c>
      <c r="E30" s="184">
        <f>IF('Diet Plan'!E24="", "", 'Diet Plan'!E24)</f>
        <v>0</v>
      </c>
      <c r="F30" s="184">
        <f>IF('Diet Plan'!F24="", "", 'Diet Plan'!F24)</f>
        <v>0</v>
      </c>
      <c r="G30" s="184">
        <f>IF('Diet Plan'!G24="", "", 'Diet Plan'!G24)</f>
        <v>0</v>
      </c>
      <c r="H30" s="279">
        <f>IF('Diet Plan'!H24="", "", 'Diet Plan'!H24)</f>
        <v>0</v>
      </c>
    </row>
    <row r="31" spans="1:8" x14ac:dyDescent="0.25">
      <c r="A31" s="210" t="str">
        <f>IF('Diet Plan'!A25="", "", 'Diet Plan'!A25)</f>
        <v/>
      </c>
      <c r="B31" s="230" t="str">
        <f>IF('Diet Plan'!B25="", "", 'Diet Plan'!B25)</f>
        <v/>
      </c>
      <c r="C31" s="511">
        <f>IF('Diet Plan'!C25="", "", 'Diet Plan'!C25)</f>
        <v>705</v>
      </c>
      <c r="D31" s="231" t="str">
        <f>IF('Diet Plan'!D25="", "", 'Diet Plan'!D25)</f>
        <v>gr</v>
      </c>
      <c r="E31" s="232">
        <f>IF('Diet Plan'!E25="", "", 'Diet Plan'!E25)</f>
        <v>528.20000000000005</v>
      </c>
      <c r="F31" s="232">
        <f>IF('Diet Plan'!F25="", "", 'Diet Plan'!F25)</f>
        <v>26.88</v>
      </c>
      <c r="G31" s="232">
        <f>IF('Diet Plan'!G25="", "", 'Diet Plan'!G25)</f>
        <v>64.09</v>
      </c>
      <c r="H31" s="280">
        <f>IF('Diet Plan'!H25="", "", 'Diet Plan'!H25)</f>
        <v>18.59</v>
      </c>
    </row>
    <row r="32" spans="1:8" x14ac:dyDescent="0.25">
      <c r="A32" s="210" t="str">
        <f>IF('Diet Plan'!A26="", "", 'Diet Plan'!A26)</f>
        <v/>
      </c>
      <c r="B32" s="193" t="str">
        <f>IF('Diet Plan'!B26="", "", 'Diet Plan'!B26)</f>
        <v>Energy %</v>
      </c>
      <c r="C32" s="512">
        <f>IF('Diet Plan'!C26="", "", 'Diet Plan'!C26)</f>
        <v>74.921985815602852</v>
      </c>
      <c r="D32" s="169" t="str">
        <f>IF('Diet Plan'!D26="", "", 'Diet Plan'!D26)</f>
        <v>Kcal/100 gr</v>
      </c>
      <c r="E32" s="188" t="str">
        <f>IF('Diet Plan'!E26="", "", 'Diet Plan'!E26)</f>
        <v/>
      </c>
      <c r="F32" s="189">
        <f>IF('Diet Plan'!F26="", "", 'Diet Plan'!F26)</f>
        <v>0.20241344904836309</v>
      </c>
      <c r="G32" s="189">
        <f>IF('Diet Plan'!G26="", "", 'Diet Plan'!G26)</f>
        <v>0.48261450705020797</v>
      </c>
      <c r="H32" s="281">
        <f>IF('Diet Plan'!H26="", "", 'Diet Plan'!H26)</f>
        <v>0.31497204390142886</v>
      </c>
    </row>
    <row r="33" spans="1:8" x14ac:dyDescent="0.25">
      <c r="A33" s="209" t="str">
        <f>IF('Diet Plan'!A27="", "", 'Diet Plan'!A27)</f>
        <v/>
      </c>
      <c r="B33" s="194" t="s">
        <v>715</v>
      </c>
      <c r="C33" s="190" t="str">
        <f>IF('Diet Plan'!C27="", "", 'Diet Plan'!C27)</f>
        <v/>
      </c>
      <c r="D33" s="190" t="str">
        <f>IF('Diet Plan'!D27="", "", 'Diet Plan'!D27)</f>
        <v/>
      </c>
      <c r="E33" s="191">
        <f>IF('Diet Plan'!E27="", "", 'Diet Plan'!E27)</f>
        <v>0.14046938368459544</v>
      </c>
      <c r="F33" s="192">
        <f>IF('Diet Plan'!F27="", "", 'Diet Plan'!F27)</f>
        <v>9.5312811648161688E-2</v>
      </c>
      <c r="G33" s="192">
        <f>IF('Diet Plan'!G27="", "", 'Diet Plan'!G27)</f>
        <v>0.13635263612791704</v>
      </c>
      <c r="H33" s="282">
        <f>IF('Diet Plan'!H27="", "", 'Diet Plan'!H27)</f>
        <v>0.22247191011235953</v>
      </c>
    </row>
    <row r="34" spans="1:8" x14ac:dyDescent="0.25">
      <c r="A34" s="211" t="str">
        <f>IF('Diet Plan'!A28="", "", 'Diet Plan'!A28)</f>
        <v>10.00 (2)</v>
      </c>
      <c r="B34" s="227" t="str">
        <f>INDEX('Nutrition Table'!$A$5:$AN$277,'Diet Plan'!$B28+1,'Nutrition Table'!A$4)</f>
        <v>bananas</v>
      </c>
      <c r="C34" s="488">
        <f>IF('Diet Plan'!C28="", "", 'Diet Plan'!C28)</f>
        <v>100</v>
      </c>
      <c r="D34" s="186" t="str">
        <f>IF('Diet Plan'!D28="", "", 'Diet Plan'!D28)</f>
        <v>gr</v>
      </c>
      <c r="E34" s="187">
        <f>IF('Diet Plan'!E28="", "", 'Diet Plan'!E28)</f>
        <v>89</v>
      </c>
      <c r="F34" s="187">
        <f>IF('Diet Plan'!F28="", "", 'Diet Plan'!F28)</f>
        <v>1.0900000000000001</v>
      </c>
      <c r="G34" s="187">
        <f>IF('Diet Plan'!G28="", "", 'Diet Plan'!G28)</f>
        <v>22.84</v>
      </c>
      <c r="H34" s="283">
        <f>IF('Diet Plan'!H28="", "", 'Diet Plan'!H28)</f>
        <v>0.33</v>
      </c>
    </row>
    <row r="35" spans="1:8" x14ac:dyDescent="0.25">
      <c r="A35" s="210" t="str">
        <f>IF('Diet Plan'!A29="", "", 'Diet Plan'!A29)</f>
        <v>Morning meal</v>
      </c>
      <c r="B35" s="228" t="str">
        <f>INDEX('Nutrition Table'!$A$5:$AN$277,'Diet Plan'!$B29+1,'Nutrition Table'!A$4)</f>
        <v>milk, nonfat (skimmed)</v>
      </c>
      <c r="C35" s="486">
        <f>IF('Diet Plan'!C29="", "", 'Diet Plan'!C29)</f>
        <v>500</v>
      </c>
      <c r="D35" s="170" t="str">
        <f>IF('Diet Plan'!D29="", "", 'Diet Plan'!D29)</f>
        <v>gr</v>
      </c>
      <c r="E35" s="183">
        <f>IF('Diet Plan'!E29="", "", 'Diet Plan'!E29)</f>
        <v>170</v>
      </c>
      <c r="F35" s="183">
        <f>IF('Diet Plan'!F29="", "", 'Diet Plan'!F29)</f>
        <v>16.850000000000001</v>
      </c>
      <c r="G35" s="183">
        <f>IF('Diet Plan'!G29="", "", 'Diet Plan'!G29)</f>
        <v>24.8</v>
      </c>
      <c r="H35" s="278">
        <f>IF('Diet Plan'!H29="", "", 'Diet Plan'!H29)</f>
        <v>0.4</v>
      </c>
    </row>
    <row r="36" spans="1:8" x14ac:dyDescent="0.25">
      <c r="A36" s="210" t="str">
        <f>IF('Diet Plan'!A30="", "", 'Diet Plan'!A30)</f>
        <v/>
      </c>
      <c r="B36" s="228" t="str">
        <f>INDEX('Nutrition Table'!$A$5:$AN$277,'Diet Plan'!$B30+1,'Nutrition Table'!A$4)</f>
        <v>whey, concentrate</v>
      </c>
      <c r="C36" s="486">
        <f>IF('Diet Plan'!C30="", "", 'Diet Plan'!C30)</f>
        <v>30</v>
      </c>
      <c r="D36" s="170" t="str">
        <f>IF('Diet Plan'!D30="", "", 'Diet Plan'!D30)</f>
        <v>gr</v>
      </c>
      <c r="E36" s="183">
        <f>IF('Diet Plan'!E30="", "", 'Diet Plan'!E30)</f>
        <v>122.1</v>
      </c>
      <c r="F36" s="183">
        <f>IF('Diet Plan'!F30="", "", 'Diet Plan'!F30)</f>
        <v>24</v>
      </c>
      <c r="G36" s="183">
        <f>IF('Diet Plan'!G30="", "", 'Diet Plan'!G30)</f>
        <v>1.7999999999999998</v>
      </c>
      <c r="H36" s="278">
        <f>IF('Diet Plan'!H30="", "", 'Diet Plan'!H30)</f>
        <v>2.1</v>
      </c>
    </row>
    <row r="37" spans="1:8" x14ac:dyDescent="0.25">
      <c r="A37" s="210" t="str">
        <f>IF('Diet Plan'!A31="", "", 'Diet Plan'!A31)</f>
        <v/>
      </c>
      <c r="B37" s="228" t="str">
        <f>INDEX('Nutrition Table'!$A$5:$AN$277,'Diet Plan'!$B31+1,'Nutrition Table'!A$4)</f>
        <v>canola oil</v>
      </c>
      <c r="C37" s="486">
        <f>IF('Diet Plan'!C31="", "", 'Diet Plan'!C31)</f>
        <v>0</v>
      </c>
      <c r="D37" s="170" t="str">
        <f>IF('Diet Plan'!D31="", "", 'Diet Plan'!D31)</f>
        <v>gr</v>
      </c>
      <c r="E37" s="183">
        <f>IF('Diet Plan'!E31="", "", 'Diet Plan'!E31)</f>
        <v>0</v>
      </c>
      <c r="F37" s="183">
        <f>IF('Diet Plan'!F31="", "", 'Diet Plan'!F31)</f>
        <v>0</v>
      </c>
      <c r="G37" s="183">
        <f>IF('Diet Plan'!G31="", "", 'Diet Plan'!G31)</f>
        <v>0</v>
      </c>
      <c r="H37" s="278">
        <f>IF('Diet Plan'!H31="", "", 'Diet Plan'!H31)</f>
        <v>0</v>
      </c>
    </row>
    <row r="38" spans="1:8" x14ac:dyDescent="0.25">
      <c r="A38" s="210" t="str">
        <f>IF('Diet Plan'!A32="", "", 'Diet Plan'!A32)</f>
        <v/>
      </c>
      <c r="B38" s="228" t="str">
        <f>INDEX('Nutrition Table'!$A$5:$AN$277,'Diet Plan'!$B32+1,'Nutrition Table'!A$4)</f>
        <v xml:space="preserve"> --------------- </v>
      </c>
      <c r="C38" s="486">
        <f>IF('Diet Plan'!C32="", "", 'Diet Plan'!C32)</f>
        <v>0</v>
      </c>
      <c r="D38" s="170" t="str">
        <f>IF('Diet Plan'!D32="", "", 'Diet Plan'!D32)</f>
        <v>-</v>
      </c>
      <c r="E38" s="183">
        <f>IF('Diet Plan'!E32="", "", 'Diet Plan'!E32)</f>
        <v>0</v>
      </c>
      <c r="F38" s="183">
        <f>IF('Diet Plan'!F32="", "", 'Diet Plan'!F32)</f>
        <v>0</v>
      </c>
      <c r="G38" s="183">
        <f>IF('Diet Plan'!G32="", "", 'Diet Plan'!G32)</f>
        <v>0</v>
      </c>
      <c r="H38" s="278">
        <f>IF('Diet Plan'!H32="", "", 'Diet Plan'!H32)</f>
        <v>0</v>
      </c>
    </row>
    <row r="39" spans="1:8" x14ac:dyDescent="0.25">
      <c r="A39" s="210" t="str">
        <f>IF('Diet Plan'!A33="", "", 'Diet Plan'!A33)</f>
        <v/>
      </c>
      <c r="B39" s="228" t="str">
        <f>INDEX('Nutrition Table'!$A$5:$AN$277,'Diet Plan'!$B33+1,'Nutrition Table'!A$4)</f>
        <v xml:space="preserve"> --------------- </v>
      </c>
      <c r="C39" s="486">
        <f>IF('Diet Plan'!C33="", "", 'Diet Plan'!C33)</f>
        <v>0</v>
      </c>
      <c r="D39" s="170" t="str">
        <f>IF('Diet Plan'!D33="", "", 'Diet Plan'!D33)</f>
        <v>-</v>
      </c>
      <c r="E39" s="183">
        <f>IF('Diet Plan'!E33="", "", 'Diet Plan'!E33)</f>
        <v>0</v>
      </c>
      <c r="F39" s="183">
        <f>IF('Diet Plan'!F33="", "", 'Diet Plan'!F33)</f>
        <v>0</v>
      </c>
      <c r="G39" s="183">
        <f>IF('Diet Plan'!G33="", "", 'Diet Plan'!G33)</f>
        <v>0</v>
      </c>
      <c r="H39" s="278">
        <f>IF('Diet Plan'!H33="", "", 'Diet Plan'!H33)</f>
        <v>0</v>
      </c>
    </row>
    <row r="40" spans="1:8" x14ac:dyDescent="0.25">
      <c r="A40" s="210" t="str">
        <f>IF('Diet Plan'!A34="", "", 'Diet Plan'!A34)</f>
        <v/>
      </c>
      <c r="B40" s="228" t="str">
        <f>INDEX('Nutrition Table'!$A$5:$AN$277,'Diet Plan'!$B34+1,'Nutrition Table'!A$4)</f>
        <v xml:space="preserve"> --------------- </v>
      </c>
      <c r="C40" s="486">
        <f>IF('Diet Plan'!C34="", "", 'Diet Plan'!C34)</f>
        <v>0</v>
      </c>
      <c r="D40" s="170" t="str">
        <f>IF('Diet Plan'!D34="", "", 'Diet Plan'!D34)</f>
        <v>-</v>
      </c>
      <c r="E40" s="183">
        <f>IF('Diet Plan'!E34="", "", 'Diet Plan'!E34)</f>
        <v>0</v>
      </c>
      <c r="F40" s="183">
        <f>IF('Diet Plan'!F34="", "", 'Diet Plan'!F34)</f>
        <v>0</v>
      </c>
      <c r="G40" s="183">
        <f>IF('Diet Plan'!G34="", "", 'Diet Plan'!G34)</f>
        <v>0</v>
      </c>
      <c r="H40" s="278">
        <f>IF('Diet Plan'!H34="", "", 'Diet Plan'!H34)</f>
        <v>0</v>
      </c>
    </row>
    <row r="41" spans="1:8" x14ac:dyDescent="0.25">
      <c r="A41" s="210" t="str">
        <f>IF('Diet Plan'!A35="", "", 'Diet Plan'!A35)</f>
        <v/>
      </c>
      <c r="B41" s="228" t="str">
        <f>INDEX('Nutrition Table'!$A$5:$AN$277,'Diet Plan'!$B35+1,'Nutrition Table'!A$4)</f>
        <v xml:space="preserve"> --------------- </v>
      </c>
      <c r="C41" s="486">
        <f>IF('Diet Plan'!C35="", "", 'Diet Plan'!C35)</f>
        <v>0</v>
      </c>
      <c r="D41" s="170" t="str">
        <f>IF('Diet Plan'!D35="", "", 'Diet Plan'!D35)</f>
        <v>-</v>
      </c>
      <c r="E41" s="183">
        <f>IF('Diet Plan'!E35="", "", 'Diet Plan'!E35)</f>
        <v>0</v>
      </c>
      <c r="F41" s="183">
        <f>IF('Diet Plan'!F35="", "", 'Diet Plan'!F35)</f>
        <v>0</v>
      </c>
      <c r="G41" s="183">
        <f>IF('Diet Plan'!G35="", "", 'Diet Plan'!G35)</f>
        <v>0</v>
      </c>
      <c r="H41" s="278">
        <f>IF('Diet Plan'!H35="", "", 'Diet Plan'!H35)</f>
        <v>0</v>
      </c>
    </row>
    <row r="42" spans="1:8" x14ac:dyDescent="0.25">
      <c r="A42" s="210" t="str">
        <f>IF('Diet Plan'!A36="", "", 'Diet Plan'!A36)</f>
        <v/>
      </c>
      <c r="B42" s="228" t="str">
        <f>INDEX('Nutrition Table'!$A$5:$AN$277,'Diet Plan'!$B36+1,'Nutrition Table'!A$4)</f>
        <v xml:space="preserve"> --------------- </v>
      </c>
      <c r="C42" s="486">
        <f>IF('Diet Plan'!C36="", "", 'Diet Plan'!C36)</f>
        <v>0</v>
      </c>
      <c r="D42" s="170" t="str">
        <f>IF('Diet Plan'!D36="", "", 'Diet Plan'!D36)</f>
        <v>-</v>
      </c>
      <c r="E42" s="183">
        <f>IF('Diet Plan'!E36="", "", 'Diet Plan'!E36)</f>
        <v>0</v>
      </c>
      <c r="F42" s="183">
        <f>IF('Diet Plan'!F36="", "", 'Diet Plan'!F36)</f>
        <v>0</v>
      </c>
      <c r="G42" s="183">
        <f>IF('Diet Plan'!G36="", "", 'Diet Plan'!G36)</f>
        <v>0</v>
      </c>
      <c r="H42" s="278">
        <f>IF('Diet Plan'!H36="", "", 'Diet Plan'!H36)</f>
        <v>0</v>
      </c>
    </row>
    <row r="43" spans="1:8" x14ac:dyDescent="0.25">
      <c r="A43" s="210" t="str">
        <f>IF('Diet Plan'!A37="", "", 'Diet Plan'!A37)</f>
        <v/>
      </c>
      <c r="B43" s="228" t="str">
        <f>INDEX('Nutrition Table'!$A$5:$AN$277,'Diet Plan'!$B37+1,'Nutrition Table'!A$4)</f>
        <v xml:space="preserve"> --------------- </v>
      </c>
      <c r="C43" s="486">
        <f>IF('Diet Plan'!C37="", "", 'Diet Plan'!C37)</f>
        <v>0</v>
      </c>
      <c r="D43" s="170" t="str">
        <f>IF('Diet Plan'!D37="", "", 'Diet Plan'!D37)</f>
        <v>-</v>
      </c>
      <c r="E43" s="183">
        <f>IF('Diet Plan'!E37="", "", 'Diet Plan'!E37)</f>
        <v>0</v>
      </c>
      <c r="F43" s="183">
        <f>IF('Diet Plan'!F37="", "", 'Diet Plan'!F37)</f>
        <v>0</v>
      </c>
      <c r="G43" s="183">
        <f>IF('Diet Plan'!G37="", "", 'Diet Plan'!G37)</f>
        <v>0</v>
      </c>
      <c r="H43" s="278">
        <f>IF('Diet Plan'!H37="", "", 'Diet Plan'!H37)</f>
        <v>0</v>
      </c>
    </row>
    <row r="44" spans="1:8" x14ac:dyDescent="0.25">
      <c r="A44" s="210" t="str">
        <f>IF('Diet Plan'!A38="", "", 'Diet Plan'!A38)</f>
        <v xml:space="preserve">  </v>
      </c>
      <c r="B44" s="230" t="str">
        <f>IF('Diet Plan'!B38="", "", 'Diet Plan'!B38)</f>
        <v>Total</v>
      </c>
      <c r="C44" s="511">
        <f>IF('Diet Plan'!C38="", "", 'Diet Plan'!C38)</f>
        <v>630</v>
      </c>
      <c r="D44" s="231" t="str">
        <f>IF('Diet Plan'!D38="", "", 'Diet Plan'!D38)</f>
        <v>gr</v>
      </c>
      <c r="E44" s="232">
        <f>IF('Diet Plan'!E38="", "", 'Diet Plan'!E38)</f>
        <v>381.1</v>
      </c>
      <c r="F44" s="232">
        <f>IF('Diet Plan'!F38="", "", 'Diet Plan'!F38)</f>
        <v>41.94</v>
      </c>
      <c r="G44" s="232">
        <f>IF('Diet Plan'!G38="", "", 'Diet Plan'!G38)</f>
        <v>49.44</v>
      </c>
      <c r="H44" s="280">
        <f>IF('Diet Plan'!H38="", "", 'Diet Plan'!H38)</f>
        <v>2.83</v>
      </c>
    </row>
    <row r="45" spans="1:8" x14ac:dyDescent="0.25">
      <c r="A45" s="210" t="str">
        <f>IF('Diet Plan'!A39="", "", 'Diet Plan'!A39)</f>
        <v/>
      </c>
      <c r="B45" s="193" t="str">
        <f>IF('Diet Plan'!B39="", "", 'Diet Plan'!B39)</f>
        <v>Energy %</v>
      </c>
      <c r="C45" s="512">
        <f>IF('Diet Plan'!C39="", "", 'Diet Plan'!C39)</f>
        <v>60.492063492063494</v>
      </c>
      <c r="D45" s="169" t="str">
        <f>IF('Diet Plan'!D39="", "", 'Diet Plan'!D39)</f>
        <v>Kcal/100 gr</v>
      </c>
      <c r="E45" s="188" t="str">
        <f>IF('Diet Plan'!E39="", "", 'Diet Plan'!E39)</f>
        <v/>
      </c>
      <c r="F45" s="189">
        <f>IF('Diet Plan'!F39="", "", 'Diet Plan'!F39)</f>
        <v>0.42906468196117542</v>
      </c>
      <c r="G45" s="189">
        <f>IF('Diet Plan'!G39="", "", 'Diet Plan'!G39)</f>
        <v>0.50579298703291642</v>
      </c>
      <c r="H45" s="281">
        <f>IF('Diet Plan'!H39="", "", 'Diet Plan'!H39)</f>
        <v>6.5142331005908077E-2</v>
      </c>
    </row>
    <row r="46" spans="1:8" x14ac:dyDescent="0.25">
      <c r="A46" s="209" t="str">
        <f>IF('Diet Plan'!A40="", "", 'Diet Plan'!A40)</f>
        <v/>
      </c>
      <c r="B46" s="194" t="s">
        <v>715</v>
      </c>
      <c r="C46" s="190" t="str">
        <f>IF('Diet Plan'!C40="", "", 'Diet Plan'!C40)</f>
        <v/>
      </c>
      <c r="D46" s="190" t="str">
        <f>IF('Diet Plan'!D40="", "", 'Diet Plan'!D40)</f>
        <v/>
      </c>
      <c r="E46" s="191">
        <f>IF('Diet Plan'!E40="", "", 'Diet Plan'!E40)</f>
        <v>0.1013496443055648</v>
      </c>
      <c r="F46" s="192">
        <f>IF('Diet Plan'!F40="", "", 'Diet Plan'!F40)</f>
        <v>0.14871351638853797</v>
      </c>
      <c r="G46" s="192">
        <f>IF('Diet Plan'!G40="", "", 'Diet Plan'!G40)</f>
        <v>0.1051844957117213</v>
      </c>
      <c r="H46" s="282">
        <f>IF('Diet Plan'!H40="", "", 'Diet Plan'!H40)</f>
        <v>3.3867429027325306E-2</v>
      </c>
    </row>
    <row r="47" spans="1:8" x14ac:dyDescent="0.25">
      <c r="A47" s="211" t="str">
        <f>IF('Diet Plan'!A41="", "", 'Diet Plan'!A41)</f>
        <v>12.30 (3)</v>
      </c>
      <c r="B47" s="227" t="str">
        <f>INDEX('Nutrition Table'!$A$5:$AN$277,'Diet Plan'!$B41+1,'Nutrition Table'!A$4)</f>
        <v>tuna, canned in water</v>
      </c>
      <c r="C47" s="488">
        <f>IF('Diet Plan'!C41="", "", 'Diet Plan'!C41)</f>
        <v>150</v>
      </c>
      <c r="D47" s="186" t="str">
        <f>IF('Diet Plan'!D41="", "", 'Diet Plan'!D41)</f>
        <v>gr</v>
      </c>
      <c r="E47" s="187">
        <f>IF('Diet Plan'!E41="", "", 'Diet Plan'!E41)</f>
        <v>192</v>
      </c>
      <c r="F47" s="187">
        <f>IF('Diet Plan'!F41="", "", 'Diet Plan'!F41)</f>
        <v>35.43</v>
      </c>
      <c r="G47" s="187">
        <f>IF('Diet Plan'!G41="", "", 'Diet Plan'!G41)</f>
        <v>0</v>
      </c>
      <c r="H47" s="283">
        <f>IF('Diet Plan'!H41="", "", 'Diet Plan'!H41)</f>
        <v>4.4550000000000001</v>
      </c>
    </row>
    <row r="48" spans="1:8" x14ac:dyDescent="0.25">
      <c r="A48" s="210" t="str">
        <f>IF('Diet Plan'!A42="", "", 'Diet Plan'!A42)</f>
        <v>Lunch</v>
      </c>
      <c r="B48" s="228" t="str">
        <f>INDEX('Nutrition Table'!$A$5:$AN$277,'Diet Plan'!$B42+1,'Nutrition Table'!A$4)</f>
        <v>pineapple, canned</v>
      </c>
      <c r="C48" s="486">
        <f>IF('Diet Plan'!C42="", "", 'Diet Plan'!C42)</f>
        <v>100</v>
      </c>
      <c r="D48" s="170" t="str">
        <f>IF('Diet Plan'!D42="", "", 'Diet Plan'!D42)</f>
        <v>gr</v>
      </c>
      <c r="E48" s="183">
        <f>IF('Diet Plan'!E42="", "", 'Diet Plan'!E42)</f>
        <v>60</v>
      </c>
      <c r="F48" s="183">
        <f>IF('Diet Plan'!F42="", "", 'Diet Plan'!F42)</f>
        <v>0.51</v>
      </c>
      <c r="G48" s="183">
        <f>IF('Diet Plan'!G42="", "", 'Diet Plan'!G42)</f>
        <v>15.56</v>
      </c>
      <c r="H48" s="278">
        <f>IF('Diet Plan'!H42="", "", 'Diet Plan'!H42)</f>
        <v>0.11</v>
      </c>
    </row>
    <row r="49" spans="1:8" x14ac:dyDescent="0.25">
      <c r="A49" s="210" t="str">
        <f>IF('Diet Plan'!A43="", "", 'Diet Plan'!A43)</f>
        <v/>
      </c>
      <c r="B49" s="228" t="str">
        <f>INDEX('Nutrition Table'!$A$5:$AN$277,'Diet Plan'!$B43+1,'Nutrition Table'!A$4)</f>
        <v>pasta, dry</v>
      </c>
      <c r="C49" s="486">
        <f>IF('Diet Plan'!C43="", "", 'Diet Plan'!C43)</f>
        <v>100</v>
      </c>
      <c r="D49" s="170" t="str">
        <f>IF('Diet Plan'!D43="", "", 'Diet Plan'!D43)</f>
        <v>gr</v>
      </c>
      <c r="E49" s="183">
        <f>IF('Diet Plan'!E43="", "", 'Diet Plan'!E43)</f>
        <v>371</v>
      </c>
      <c r="F49" s="183">
        <f>IF('Diet Plan'!F43="", "", 'Diet Plan'!F43)</f>
        <v>13.04</v>
      </c>
      <c r="G49" s="183">
        <f>IF('Diet Plan'!G43="", "", 'Diet Plan'!G43)</f>
        <v>74.67</v>
      </c>
      <c r="H49" s="278">
        <f>IF('Diet Plan'!H43="", "", 'Diet Plan'!H43)</f>
        <v>1.51</v>
      </c>
    </row>
    <row r="50" spans="1:8" x14ac:dyDescent="0.25">
      <c r="A50" s="210" t="str">
        <f>IF('Diet Plan'!A44="", "", 'Diet Plan'!A44)</f>
        <v/>
      </c>
      <c r="B50" s="228" t="str">
        <f>INDEX('Nutrition Table'!$A$5:$AN$277,'Diet Plan'!$B44+1,'Nutrition Table'!A$4)</f>
        <v>olives</v>
      </c>
      <c r="C50" s="486">
        <f>IF('Diet Plan'!C44="", "", 'Diet Plan'!C44)</f>
        <v>100</v>
      </c>
      <c r="D50" s="170" t="str">
        <f>IF('Diet Plan'!D44="", "", 'Diet Plan'!D44)</f>
        <v>gr</v>
      </c>
      <c r="E50" s="183">
        <f>IF('Diet Plan'!E44="", "", 'Diet Plan'!E44)</f>
        <v>115</v>
      </c>
      <c r="F50" s="183">
        <f>IF('Diet Plan'!F44="", "", 'Diet Plan'!F44)</f>
        <v>0.84</v>
      </c>
      <c r="G50" s="183">
        <f>IF('Diet Plan'!G44="", "", 'Diet Plan'!G44)</f>
        <v>6.26</v>
      </c>
      <c r="H50" s="278">
        <f>IF('Diet Plan'!H44="", "", 'Diet Plan'!H44)</f>
        <v>10.68</v>
      </c>
    </row>
    <row r="51" spans="1:8" x14ac:dyDescent="0.25">
      <c r="A51" s="210" t="str">
        <f>IF('Diet Plan'!A45="", "", 'Diet Plan'!A45)</f>
        <v/>
      </c>
      <c r="B51" s="228" t="str">
        <f>INDEX('Nutrition Table'!$A$5:$AN$277,'Diet Plan'!$B45+1,'Nutrition Table'!A$4)</f>
        <v>water</v>
      </c>
      <c r="C51" s="486">
        <f>IF('Diet Plan'!C45="", "", 'Diet Plan'!C45)</f>
        <v>300</v>
      </c>
      <c r="D51" s="170" t="str">
        <f>IF('Diet Plan'!D45="", "", 'Diet Plan'!D45)</f>
        <v>gr</v>
      </c>
      <c r="E51" s="183">
        <f>IF('Diet Plan'!E45="", "", 'Diet Plan'!E45)</f>
        <v>0</v>
      </c>
      <c r="F51" s="183">
        <f>IF('Diet Plan'!F45="", "", 'Diet Plan'!F45)</f>
        <v>0</v>
      </c>
      <c r="G51" s="183">
        <f>IF('Diet Plan'!G45="", "", 'Diet Plan'!G45)</f>
        <v>0</v>
      </c>
      <c r="H51" s="278">
        <f>IF('Diet Plan'!H45="", "", 'Diet Plan'!H45)</f>
        <v>0</v>
      </c>
    </row>
    <row r="52" spans="1:8" x14ac:dyDescent="0.25">
      <c r="A52" s="210" t="str">
        <f>IF('Diet Plan'!A46="", "", 'Diet Plan'!A46)</f>
        <v/>
      </c>
      <c r="B52" s="228" t="str">
        <f>INDEX('Nutrition Table'!$A$5:$AN$277,'Diet Plan'!$B46+1,'Nutrition Table'!A$4)</f>
        <v xml:space="preserve"> --------------- </v>
      </c>
      <c r="C52" s="486">
        <f>IF('Diet Plan'!C46="", "", 'Diet Plan'!C46)</f>
        <v>0</v>
      </c>
      <c r="D52" s="170" t="str">
        <f>IF('Diet Plan'!D46="", "", 'Diet Plan'!D46)</f>
        <v>-</v>
      </c>
      <c r="E52" s="183">
        <f>IF('Diet Plan'!E46="", "", 'Diet Plan'!E46)</f>
        <v>0</v>
      </c>
      <c r="F52" s="183">
        <f>IF('Diet Plan'!F46="", "", 'Diet Plan'!F46)</f>
        <v>0</v>
      </c>
      <c r="G52" s="183">
        <f>IF('Diet Plan'!G46="", "", 'Diet Plan'!G46)</f>
        <v>0</v>
      </c>
      <c r="H52" s="278">
        <f>IF('Diet Plan'!H46="", "", 'Diet Plan'!H46)</f>
        <v>0</v>
      </c>
    </row>
    <row r="53" spans="1:8" x14ac:dyDescent="0.25">
      <c r="A53" s="210" t="str">
        <f>IF('Diet Plan'!A47="", "", 'Diet Plan'!A47)</f>
        <v/>
      </c>
      <c r="B53" s="228" t="str">
        <f>INDEX('Nutrition Table'!$A$5:$AN$277,'Diet Plan'!$B47+1,'Nutrition Table'!A$4)</f>
        <v xml:space="preserve"> --------------- </v>
      </c>
      <c r="C53" s="486">
        <f>IF('Diet Plan'!C47="", "", 'Diet Plan'!C47)</f>
        <v>0</v>
      </c>
      <c r="D53" s="170" t="str">
        <f>IF('Diet Plan'!D47="", "", 'Diet Plan'!D47)</f>
        <v>-</v>
      </c>
      <c r="E53" s="183">
        <f>IF('Diet Plan'!E47="", "", 'Diet Plan'!E47)</f>
        <v>0</v>
      </c>
      <c r="F53" s="183">
        <f>IF('Diet Plan'!F47="", "", 'Diet Plan'!F47)</f>
        <v>0</v>
      </c>
      <c r="G53" s="183">
        <f>IF('Diet Plan'!G47="", "", 'Diet Plan'!G47)</f>
        <v>0</v>
      </c>
      <c r="H53" s="278">
        <f>IF('Diet Plan'!H47="", "", 'Diet Plan'!H47)</f>
        <v>0</v>
      </c>
    </row>
    <row r="54" spans="1:8" x14ac:dyDescent="0.25">
      <c r="A54" s="210" t="str">
        <f>IF('Diet Plan'!A48="", "", 'Diet Plan'!A48)</f>
        <v/>
      </c>
      <c r="B54" s="228" t="str">
        <f>INDEX('Nutrition Table'!$A$5:$AN$277,'Diet Plan'!$B48+1,'Nutrition Table'!A$4)</f>
        <v xml:space="preserve"> --------------- </v>
      </c>
      <c r="C54" s="486">
        <f>IF('Diet Plan'!C48="", "", 'Diet Plan'!C48)</f>
        <v>0</v>
      </c>
      <c r="D54" s="170" t="str">
        <f>IF('Diet Plan'!D48="", "", 'Diet Plan'!D48)</f>
        <v>-</v>
      </c>
      <c r="E54" s="183">
        <f>IF('Diet Plan'!E48="", "", 'Diet Plan'!E48)</f>
        <v>0</v>
      </c>
      <c r="F54" s="183">
        <f>IF('Diet Plan'!F48="", "", 'Diet Plan'!F48)</f>
        <v>0</v>
      </c>
      <c r="G54" s="183">
        <f>IF('Diet Plan'!G48="", "", 'Diet Plan'!G48)</f>
        <v>0</v>
      </c>
      <c r="H54" s="278">
        <f>IF('Diet Plan'!H48="", "", 'Diet Plan'!H48)</f>
        <v>0</v>
      </c>
    </row>
    <row r="55" spans="1:8" x14ac:dyDescent="0.25">
      <c r="A55" s="210" t="str">
        <f>IF('Diet Plan'!A49="", "", 'Diet Plan'!A49)</f>
        <v/>
      </c>
      <c r="B55" s="228" t="str">
        <f>INDEX('Nutrition Table'!$A$5:$AN$277,'Diet Plan'!$B49+1,'Nutrition Table'!A$4)</f>
        <v xml:space="preserve"> --------------- </v>
      </c>
      <c r="C55" s="486">
        <f>IF('Diet Plan'!C49="", "", 'Diet Plan'!C49)</f>
        <v>0</v>
      </c>
      <c r="D55" s="170" t="str">
        <f>IF('Diet Plan'!D49="", "", 'Diet Plan'!D49)</f>
        <v>-</v>
      </c>
      <c r="E55" s="183">
        <f>IF('Diet Plan'!E49="", "", 'Diet Plan'!E49)</f>
        <v>0</v>
      </c>
      <c r="F55" s="183">
        <f>IF('Diet Plan'!F49="", "", 'Diet Plan'!F49)</f>
        <v>0</v>
      </c>
      <c r="G55" s="183">
        <f>IF('Diet Plan'!G49="", "", 'Diet Plan'!G49)</f>
        <v>0</v>
      </c>
      <c r="H55" s="278">
        <f>IF('Diet Plan'!H49="", "", 'Diet Plan'!H49)</f>
        <v>0</v>
      </c>
    </row>
    <row r="56" spans="1:8" x14ac:dyDescent="0.25">
      <c r="A56" s="210" t="str">
        <f>IF('Diet Plan'!A50="", "", 'Diet Plan'!A50)</f>
        <v/>
      </c>
      <c r="B56" s="228" t="str">
        <f>INDEX('Nutrition Table'!$A$5:$AN$277,'Diet Plan'!$B50+1,'Nutrition Table'!A$4)</f>
        <v xml:space="preserve"> --------------- </v>
      </c>
      <c r="C56" s="486">
        <f>IF('Diet Plan'!C50="", "", 'Diet Plan'!C50)</f>
        <v>0</v>
      </c>
      <c r="D56" s="170" t="str">
        <f>IF('Diet Plan'!D50="", "", 'Diet Plan'!D50)</f>
        <v>-</v>
      </c>
      <c r="E56" s="183">
        <f>IF('Diet Plan'!E50="", "", 'Diet Plan'!E50)</f>
        <v>0</v>
      </c>
      <c r="F56" s="183">
        <f>IF('Diet Plan'!F50="", "", 'Diet Plan'!F50)</f>
        <v>0</v>
      </c>
      <c r="G56" s="183">
        <f>IF('Diet Plan'!G50="", "", 'Diet Plan'!G50)</f>
        <v>0</v>
      </c>
      <c r="H56" s="278">
        <f>IF('Diet Plan'!H50="", "", 'Diet Plan'!H50)</f>
        <v>0</v>
      </c>
    </row>
    <row r="57" spans="1:8" x14ac:dyDescent="0.25">
      <c r="A57" s="210" t="str">
        <f>IF('Diet Plan'!A51="", "", 'Diet Plan'!A51)</f>
        <v/>
      </c>
      <c r="B57" s="230" t="str">
        <f>IF('Diet Plan'!B51="", "", 'Diet Plan'!B51)</f>
        <v>Total</v>
      </c>
      <c r="C57" s="511">
        <f>IF('Diet Plan'!C51="", "", 'Diet Plan'!C51)</f>
        <v>750</v>
      </c>
      <c r="D57" s="231" t="str">
        <f>IF('Diet Plan'!D51="", "", 'Diet Plan'!D51)</f>
        <v>gr</v>
      </c>
      <c r="E57" s="232">
        <f>IF('Diet Plan'!E51="", "", 'Diet Plan'!E51)</f>
        <v>738</v>
      </c>
      <c r="F57" s="232">
        <f>IF('Diet Plan'!F51="", "", 'Diet Plan'!F51)</f>
        <v>49.82</v>
      </c>
      <c r="G57" s="232">
        <f>IF('Diet Plan'!G51="", "", 'Diet Plan'!G51)</f>
        <v>96.490000000000009</v>
      </c>
      <c r="H57" s="280">
        <f>IF('Diet Plan'!H51="", "", 'Diet Plan'!H51)</f>
        <v>16.754999999999999</v>
      </c>
    </row>
    <row r="58" spans="1:8" x14ac:dyDescent="0.25">
      <c r="A58" s="210" t="str">
        <f>IF('Diet Plan'!A52="", "", 'Diet Plan'!A52)</f>
        <v/>
      </c>
      <c r="B58" s="193" t="str">
        <f>IF('Diet Plan'!B52="", "", 'Diet Plan'!B52)</f>
        <v>Energy %</v>
      </c>
      <c r="C58" s="512">
        <f>IF('Diet Plan'!C52="", "", 'Diet Plan'!C52)</f>
        <v>98.4</v>
      </c>
      <c r="D58" s="169" t="str">
        <f>IF('Diet Plan'!D52="", "", 'Diet Plan'!D52)</f>
        <v>Kcal/100 gr</v>
      </c>
      <c r="E58" s="188" t="str">
        <f>IF('Diet Plan'!E52="", "", 'Diet Plan'!E52)</f>
        <v/>
      </c>
      <c r="F58" s="189">
        <f>IF('Diet Plan'!F52="", "", 'Diet Plan'!F52)</f>
        <v>0.27074799432092223</v>
      </c>
      <c r="G58" s="189">
        <f>IF('Diet Plan'!G52="", "", 'Diet Plan'!G52)</f>
        <v>0.52437723749549958</v>
      </c>
      <c r="H58" s="281">
        <f>IF('Diet Plan'!H52="", "", 'Diet Plan'!H52)</f>
        <v>0.20487476818357822</v>
      </c>
    </row>
    <row r="59" spans="1:8" x14ac:dyDescent="0.25">
      <c r="A59" s="209" t="str">
        <f>IF('Diet Plan'!A53="", "", 'Diet Plan'!A53)</f>
        <v/>
      </c>
      <c r="B59" s="194" t="s">
        <v>715</v>
      </c>
      <c r="C59" s="190" t="str">
        <f>IF('Diet Plan'!C53="", "", 'Diet Plan'!C53)</f>
        <v/>
      </c>
      <c r="D59" s="190" t="str">
        <f>IF('Diet Plan'!D53="", "", 'Diet Plan'!D53)</f>
        <v/>
      </c>
      <c r="E59" s="191">
        <f>IF('Diet Plan'!E53="", "", 'Diet Plan'!E53)</f>
        <v>0.19626354630676152</v>
      </c>
      <c r="F59" s="192">
        <f>IF('Diet Plan'!F53="", "", 'Diet Plan'!F53)</f>
        <v>0.17665492099372826</v>
      </c>
      <c r="G59" s="192">
        <f>IF('Diet Plan'!G53="", "", 'Diet Plan'!G53)</f>
        <v>0.20528422312346256</v>
      </c>
      <c r="H59" s="282">
        <f>IF('Diet Plan'!H53="", "", 'Diet Plan'!H53)</f>
        <v>0.20051193404693834</v>
      </c>
    </row>
    <row r="60" spans="1:8" x14ac:dyDescent="0.25">
      <c r="A60" s="211" t="str">
        <f>IF('Diet Plan'!A54="", "", 'Diet Plan'!A54)</f>
        <v>15.00 (4)</v>
      </c>
      <c r="B60" s="227" t="str">
        <f>INDEX('Nutrition Table'!$A$5:$AN$277,'Diet Plan'!$B54+1,'Nutrition Table'!A$4)</f>
        <v>apple juice</v>
      </c>
      <c r="C60" s="488">
        <f>IF('Diet Plan'!C54="", "", 'Diet Plan'!C54)</f>
        <v>100</v>
      </c>
      <c r="D60" s="186" t="str">
        <f>IF('Diet Plan'!D54="", "", 'Diet Plan'!D54)</f>
        <v>gr</v>
      </c>
      <c r="E60" s="187">
        <f>IF('Diet Plan'!E54="", "", 'Diet Plan'!E54)</f>
        <v>46</v>
      </c>
      <c r="F60" s="187">
        <f>IF('Diet Plan'!F54="", "", 'Diet Plan'!F54)</f>
        <v>0.1</v>
      </c>
      <c r="G60" s="187">
        <f>IF('Diet Plan'!G54="", "", 'Diet Plan'!G54)</f>
        <v>11.3</v>
      </c>
      <c r="H60" s="283">
        <f>IF('Diet Plan'!H54="", "", 'Diet Plan'!H54)</f>
        <v>0.13</v>
      </c>
    </row>
    <row r="61" spans="1:8" x14ac:dyDescent="0.25">
      <c r="A61" s="210" t="str">
        <f>IF('Diet Plan'!A55="", "", 'Diet Plan'!A55)</f>
        <v>Afternoon meal</v>
      </c>
      <c r="B61" s="228" t="str">
        <f>INDEX('Nutrition Table'!$A$5:$AN$277,'Diet Plan'!$B55+1,'Nutrition Table'!A$4)</f>
        <v>milk, nonfat (skimmed)</v>
      </c>
      <c r="C61" s="486">
        <f>IF('Diet Plan'!C55="", "", 'Diet Plan'!C55)</f>
        <v>300</v>
      </c>
      <c r="D61" s="170" t="str">
        <f>IF('Diet Plan'!D55="", "", 'Diet Plan'!D55)</f>
        <v>gr</v>
      </c>
      <c r="E61" s="183">
        <f>IF('Diet Plan'!E55="", "", 'Diet Plan'!E55)</f>
        <v>102</v>
      </c>
      <c r="F61" s="183">
        <f>IF('Diet Plan'!F55="", "", 'Diet Plan'!F55)</f>
        <v>10.11</v>
      </c>
      <c r="G61" s="183">
        <f>IF('Diet Plan'!G55="", "", 'Diet Plan'!G55)</f>
        <v>14.879999999999999</v>
      </c>
      <c r="H61" s="278">
        <f>IF('Diet Plan'!H55="", "", 'Diet Plan'!H55)</f>
        <v>0.24</v>
      </c>
    </row>
    <row r="62" spans="1:8" x14ac:dyDescent="0.25">
      <c r="A62" s="210" t="str">
        <f>IF('Diet Plan'!A56="", "", 'Diet Plan'!A56)</f>
        <v/>
      </c>
      <c r="B62" s="228" t="str">
        <f>INDEX('Nutrition Table'!$A$5:$AN$277,'Diet Plan'!$B56+1,'Nutrition Table'!A$4)</f>
        <v>whey, concentrate</v>
      </c>
      <c r="C62" s="486">
        <f>IF('Diet Plan'!C56="", "", 'Diet Plan'!C56)</f>
        <v>30</v>
      </c>
      <c r="D62" s="170" t="str">
        <f>IF('Diet Plan'!D56="", "", 'Diet Plan'!D56)</f>
        <v>gr</v>
      </c>
      <c r="E62" s="183">
        <f>IF('Diet Plan'!E56="", "", 'Diet Plan'!E56)</f>
        <v>122.1</v>
      </c>
      <c r="F62" s="183">
        <f>IF('Diet Plan'!F56="", "", 'Diet Plan'!F56)</f>
        <v>24</v>
      </c>
      <c r="G62" s="183">
        <f>IF('Diet Plan'!G56="", "", 'Diet Plan'!G56)</f>
        <v>1.7999999999999998</v>
      </c>
      <c r="H62" s="278">
        <f>IF('Diet Plan'!H56="", "", 'Diet Plan'!H56)</f>
        <v>2.1</v>
      </c>
    </row>
    <row r="63" spans="1:8" x14ac:dyDescent="0.25">
      <c r="A63" s="210" t="str">
        <f>IF('Diet Plan'!A57="", "", 'Diet Plan'!A57)</f>
        <v/>
      </c>
      <c r="B63" s="228" t="str">
        <f>INDEX('Nutrition Table'!$A$5:$AN$277,'Diet Plan'!$B57+1,'Nutrition Table'!A$4)</f>
        <v>oats, fine powder</v>
      </c>
      <c r="C63" s="486">
        <f>IF('Diet Plan'!C57="", "", 'Diet Plan'!C57)</f>
        <v>30</v>
      </c>
      <c r="D63" s="170" t="str">
        <f>IF('Diet Plan'!D57="", "", 'Diet Plan'!D57)</f>
        <v>gr</v>
      </c>
      <c r="E63" s="183">
        <f>IF('Diet Plan'!E57="", "", 'Diet Plan'!E57)</f>
        <v>116.39999999999999</v>
      </c>
      <c r="F63" s="183">
        <f>IF('Diet Plan'!F57="", "", 'Diet Plan'!F57)</f>
        <v>2.5499999999999998</v>
      </c>
      <c r="G63" s="183">
        <f>IF('Diet Plan'!G57="", "", 'Diet Plan'!G57)</f>
        <v>21.21</v>
      </c>
      <c r="H63" s="278">
        <f>IF('Diet Plan'!H57="", "", 'Diet Plan'!H57)</f>
        <v>2.37</v>
      </c>
    </row>
    <row r="64" spans="1:8" x14ac:dyDescent="0.25">
      <c r="A64" s="210" t="str">
        <f>IF('Diet Plan'!A58="", "", 'Diet Plan'!A58)</f>
        <v/>
      </c>
      <c r="B64" s="228" t="str">
        <f>INDEX('Nutrition Table'!$A$5:$AN$277,'Diet Plan'!$B58+1,'Nutrition Table'!A$4)</f>
        <v>canola oil</v>
      </c>
      <c r="C64" s="486">
        <f>IF('Diet Plan'!C58="", "", 'Diet Plan'!C58)</f>
        <v>0</v>
      </c>
      <c r="D64" s="170" t="str">
        <f>IF('Diet Plan'!D58="", "", 'Diet Plan'!D58)</f>
        <v>gr</v>
      </c>
      <c r="E64" s="183">
        <f>IF('Diet Plan'!E58="", "", 'Diet Plan'!E58)</f>
        <v>0</v>
      </c>
      <c r="F64" s="183">
        <f>IF('Diet Plan'!F58="", "", 'Diet Plan'!F58)</f>
        <v>0</v>
      </c>
      <c r="G64" s="183">
        <f>IF('Diet Plan'!G58="", "", 'Diet Plan'!G58)</f>
        <v>0</v>
      </c>
      <c r="H64" s="278">
        <f>IF('Diet Plan'!H58="", "", 'Diet Plan'!H58)</f>
        <v>0</v>
      </c>
    </row>
    <row r="65" spans="1:8" x14ac:dyDescent="0.25">
      <c r="A65" s="212" t="str">
        <f>IF('Diet Plan'!A59="", "", 'Diet Plan'!A59)</f>
        <v/>
      </c>
      <c r="B65" s="228" t="str">
        <f>INDEX('Nutrition Table'!$A$5:$AN$277,'Diet Plan'!$B59+1,'Nutrition Table'!A$4)</f>
        <v xml:space="preserve"> --------------- </v>
      </c>
      <c r="C65" s="486">
        <f>IF('Diet Plan'!C59="", "", 'Diet Plan'!C59)</f>
        <v>0</v>
      </c>
      <c r="D65" s="170" t="str">
        <f>IF('Diet Plan'!D59="", "", 'Diet Plan'!D59)</f>
        <v>-</v>
      </c>
      <c r="E65" s="183">
        <f>IF('Diet Plan'!E59="", "", 'Diet Plan'!E59)</f>
        <v>0</v>
      </c>
      <c r="F65" s="183">
        <f>IF('Diet Plan'!F59="", "", 'Diet Plan'!F59)</f>
        <v>0</v>
      </c>
      <c r="G65" s="183">
        <f>IF('Diet Plan'!G59="", "", 'Diet Plan'!G59)</f>
        <v>0</v>
      </c>
      <c r="H65" s="278">
        <f>IF('Diet Plan'!H59="", "", 'Diet Plan'!H59)</f>
        <v>0</v>
      </c>
    </row>
    <row r="66" spans="1:8" x14ac:dyDescent="0.25">
      <c r="A66" s="212" t="str">
        <f>IF('Diet Plan'!A60="", "", 'Diet Plan'!A60)</f>
        <v/>
      </c>
      <c r="B66" s="228" t="str">
        <f>INDEX('Nutrition Table'!$A$5:$AN$277,'Diet Plan'!$B60+1,'Nutrition Table'!A$4)</f>
        <v xml:space="preserve"> --------------- </v>
      </c>
      <c r="C66" s="486">
        <f>IF('Diet Plan'!C60="", "", 'Diet Plan'!C60)</f>
        <v>0</v>
      </c>
      <c r="D66" s="170" t="str">
        <f>IF('Diet Plan'!D60="", "", 'Diet Plan'!D60)</f>
        <v>-</v>
      </c>
      <c r="E66" s="183">
        <f>IF('Diet Plan'!E60="", "", 'Diet Plan'!E60)</f>
        <v>0</v>
      </c>
      <c r="F66" s="183">
        <f>IF('Diet Plan'!F60="", "", 'Diet Plan'!F60)</f>
        <v>0</v>
      </c>
      <c r="G66" s="183">
        <f>IF('Diet Plan'!G60="", "", 'Diet Plan'!G60)</f>
        <v>0</v>
      </c>
      <c r="H66" s="278">
        <f>IF('Diet Plan'!H60="", "", 'Diet Plan'!H60)</f>
        <v>0</v>
      </c>
    </row>
    <row r="67" spans="1:8" x14ac:dyDescent="0.25">
      <c r="A67" s="210" t="str">
        <f>IF('Diet Plan'!A61="", "", 'Diet Plan'!A61)</f>
        <v/>
      </c>
      <c r="B67" s="228" t="str">
        <f>INDEX('Nutrition Table'!$A$5:$AN$277,'Diet Plan'!$B61+1,'Nutrition Table'!A$4)</f>
        <v xml:space="preserve"> --------------- </v>
      </c>
      <c r="C67" s="486">
        <f>IF('Diet Plan'!C61="", "", 'Diet Plan'!C61)</f>
        <v>0</v>
      </c>
      <c r="D67" s="170" t="str">
        <f>IF('Diet Plan'!D61="", "", 'Diet Plan'!D61)</f>
        <v>-</v>
      </c>
      <c r="E67" s="183">
        <f>IF('Diet Plan'!E61="", "", 'Diet Plan'!E61)</f>
        <v>0</v>
      </c>
      <c r="F67" s="183">
        <f>IF('Diet Plan'!F61="", "", 'Diet Plan'!F61)</f>
        <v>0</v>
      </c>
      <c r="G67" s="183">
        <f>IF('Diet Plan'!G61="", "", 'Diet Plan'!G61)</f>
        <v>0</v>
      </c>
      <c r="H67" s="278">
        <f>IF('Diet Plan'!H61="", "", 'Diet Plan'!H61)</f>
        <v>0</v>
      </c>
    </row>
    <row r="68" spans="1:8" x14ac:dyDescent="0.25">
      <c r="A68" s="210" t="str">
        <f>IF('Diet Plan'!A62="", "", 'Diet Plan'!A62)</f>
        <v/>
      </c>
      <c r="B68" s="228" t="str">
        <f>INDEX('Nutrition Table'!$A$5:$AN$277,'Diet Plan'!$B62+1,'Nutrition Table'!A$4)</f>
        <v xml:space="preserve"> --------------- </v>
      </c>
      <c r="C68" s="486">
        <f>IF('Diet Plan'!C62="", "", 'Diet Plan'!C62)</f>
        <v>0</v>
      </c>
      <c r="D68" s="170" t="str">
        <f>IF('Diet Plan'!D62="", "", 'Diet Plan'!D62)</f>
        <v>-</v>
      </c>
      <c r="E68" s="183">
        <f>IF('Diet Plan'!E62="", "", 'Diet Plan'!E62)</f>
        <v>0</v>
      </c>
      <c r="F68" s="183">
        <f>IF('Diet Plan'!F62="", "", 'Diet Plan'!F62)</f>
        <v>0</v>
      </c>
      <c r="G68" s="183">
        <f>IF('Diet Plan'!G62="", "", 'Diet Plan'!G62)</f>
        <v>0</v>
      </c>
      <c r="H68" s="278">
        <f>IF('Diet Plan'!H62="", "", 'Diet Plan'!H62)</f>
        <v>0</v>
      </c>
    </row>
    <row r="69" spans="1:8" x14ac:dyDescent="0.25">
      <c r="A69" s="212" t="str">
        <f>IF('Diet Plan'!A63="", "", 'Diet Plan'!A63)</f>
        <v/>
      </c>
      <c r="B69" s="228" t="str">
        <f>INDEX('Nutrition Table'!$A$5:$AN$277,'Diet Plan'!$B63+1,'Nutrition Table'!A$4)</f>
        <v xml:space="preserve"> --------------- </v>
      </c>
      <c r="C69" s="486">
        <f>IF('Diet Plan'!C63="", "", 'Diet Plan'!C63)</f>
        <v>0</v>
      </c>
      <c r="D69" s="170" t="str">
        <f>IF('Diet Plan'!D63="", "", 'Diet Plan'!D63)</f>
        <v>-</v>
      </c>
      <c r="E69" s="183">
        <f>IF('Diet Plan'!E63="", "", 'Diet Plan'!E63)</f>
        <v>0</v>
      </c>
      <c r="F69" s="183">
        <f>IF('Diet Plan'!F63="", "", 'Diet Plan'!F63)</f>
        <v>0</v>
      </c>
      <c r="G69" s="183">
        <f>IF('Diet Plan'!G63="", "", 'Diet Plan'!G63)</f>
        <v>0</v>
      </c>
      <c r="H69" s="278">
        <f>IF('Diet Plan'!H63="", "", 'Diet Plan'!H63)</f>
        <v>0</v>
      </c>
    </row>
    <row r="70" spans="1:8" x14ac:dyDescent="0.25">
      <c r="A70" s="212" t="str">
        <f>IF('Diet Plan'!A64="", "", 'Diet Plan'!A64)</f>
        <v/>
      </c>
      <c r="B70" s="230" t="str">
        <f>IF('Diet Plan'!B64="", "", 'Diet Plan'!B64)</f>
        <v>Total</v>
      </c>
      <c r="C70" s="511">
        <f>IF('Diet Plan'!C64="", "", 'Diet Plan'!C64)</f>
        <v>460</v>
      </c>
      <c r="D70" s="231" t="str">
        <f>IF('Diet Plan'!D64="", "", 'Diet Plan'!D64)</f>
        <v>gr</v>
      </c>
      <c r="E70" s="232">
        <f>IF('Diet Plan'!E64="", "", 'Diet Plan'!E64)</f>
        <v>386.5</v>
      </c>
      <c r="F70" s="232">
        <f>IF('Diet Plan'!F64="", "", 'Diet Plan'!F64)</f>
        <v>36.76</v>
      </c>
      <c r="G70" s="232">
        <f>IF('Diet Plan'!G64="", "", 'Diet Plan'!G64)</f>
        <v>49.19</v>
      </c>
      <c r="H70" s="280">
        <f>IF('Diet Plan'!H64="", "", 'Diet Plan'!H64)</f>
        <v>4.84</v>
      </c>
    </row>
    <row r="71" spans="1:8" x14ac:dyDescent="0.25">
      <c r="A71" s="212" t="str">
        <f>IF('Diet Plan'!A65="", "", 'Diet Plan'!A65)</f>
        <v/>
      </c>
      <c r="B71" s="193" t="str">
        <f>IF('Diet Plan'!B65="", "", 'Diet Plan'!B65)</f>
        <v>Energy %</v>
      </c>
      <c r="C71" s="512">
        <f>IF('Diet Plan'!C65="", "", 'Diet Plan'!C65)</f>
        <v>84.021739130434781</v>
      </c>
      <c r="D71" s="169" t="str">
        <f>IF('Diet Plan'!D65="", "", 'Diet Plan'!D65)</f>
        <v>Kcal/100 gr</v>
      </c>
      <c r="E71" s="188" t="str">
        <f>IF('Diet Plan'!E65="", "", 'Diet Plan'!E65)</f>
        <v/>
      </c>
      <c r="F71" s="189">
        <f>IF('Diet Plan'!F65="", "", 'Diet Plan'!F65)</f>
        <v>0.37959520859149115</v>
      </c>
      <c r="G71" s="189">
        <f>IF('Diet Plan'!G65="", "", 'Diet Plan'!G65)</f>
        <v>0.50795125980999589</v>
      </c>
      <c r="H71" s="281">
        <f>IF('Diet Plan'!H65="", "", 'Diet Plan'!H65)</f>
        <v>0.11245353159851303</v>
      </c>
    </row>
    <row r="72" spans="1:8" ht="13.8" thickBot="1" x14ac:dyDescent="0.3">
      <c r="A72" s="262" t="str">
        <f>IF('Diet Plan'!A66="", "", 'Diet Plan'!A66)</f>
        <v/>
      </c>
      <c r="B72" s="263" t="s">
        <v>715</v>
      </c>
      <c r="C72" s="264" t="str">
        <f>IF('Diet Plan'!C66="", "", 'Diet Plan'!C66)</f>
        <v/>
      </c>
      <c r="D72" s="264" t="str">
        <f>IF('Diet Plan'!D66="", "", 'Diet Plan'!D66)</f>
        <v/>
      </c>
      <c r="E72" s="265">
        <f>IF('Diet Plan'!E66="", "", 'Diet Plan'!E66)</f>
        <v>0.10278571903463865</v>
      </c>
      <c r="F72" s="266">
        <f>IF('Diet Plan'!F66="", "", 'Diet Plan'!F66)</f>
        <v>0.13034594331050683</v>
      </c>
      <c r="G72" s="266">
        <f>IF('Diet Plan'!G66="", "", 'Diet Plan'!G66)</f>
        <v>0.10465261618243467</v>
      </c>
      <c r="H72" s="284">
        <f>IF('Diet Plan'!H66="", "", 'Diet Plan'!H66)</f>
        <v>5.7921680739312538E-2</v>
      </c>
    </row>
    <row r="73" spans="1:8" x14ac:dyDescent="0.25">
      <c r="A73" s="261" t="str">
        <f>IF('Diet Plan'!A67="", "", 'Diet Plan'!A67)</f>
        <v>17.30 (5)</v>
      </c>
      <c r="B73" s="228" t="str">
        <f>INDEX('Nutrition Table'!$A$5:$AN$277,'Diet Plan'!$B67+1,'Nutrition Table'!A$4)</f>
        <v>turkey, breast meat</v>
      </c>
      <c r="C73" s="486">
        <f>IF('Diet Plan'!C67="", "", 'Diet Plan'!C67)</f>
        <v>150</v>
      </c>
      <c r="D73" s="170" t="str">
        <f>IF('Diet Plan'!D67="", "", 'Diet Plan'!D67)</f>
        <v>gr</v>
      </c>
      <c r="E73" s="183">
        <f>IF('Diet Plan'!E67="", "", 'Diet Plan'!E67)</f>
        <v>166.5</v>
      </c>
      <c r="F73" s="183">
        <f>IF('Diet Plan'!F67="", "", 'Diet Plan'!F67)</f>
        <v>36.900000000000006</v>
      </c>
      <c r="G73" s="183">
        <f>IF('Diet Plan'!G67="", "", 'Diet Plan'!G67)</f>
        <v>0</v>
      </c>
      <c r="H73" s="278">
        <f>IF('Diet Plan'!H67="", "", 'Diet Plan'!H67)</f>
        <v>0.97500000000000009</v>
      </c>
    </row>
    <row r="74" spans="1:8" x14ac:dyDescent="0.25">
      <c r="A74" s="210" t="str">
        <f>IF('Diet Plan'!A68="", "", 'Diet Plan'!A68)</f>
        <v>Dinner</v>
      </c>
      <c r="B74" s="228" t="str">
        <f>INDEX('Nutrition Table'!$A$5:$AN$277,'Diet Plan'!$B68+1,'Nutrition Table'!A$4)</f>
        <v>rice, white, medium-grain</v>
      </c>
      <c r="C74" s="486">
        <f>IF('Diet Plan'!C68="", "", 'Diet Plan'!C68)</f>
        <v>100</v>
      </c>
      <c r="D74" s="170" t="str">
        <f>IF('Diet Plan'!D68="", "", 'Diet Plan'!D68)</f>
        <v>gr</v>
      </c>
      <c r="E74" s="183">
        <f>IF('Diet Plan'!E68="", "", 'Diet Plan'!E68)</f>
        <v>360</v>
      </c>
      <c r="F74" s="183">
        <f>IF('Diet Plan'!F68="", "", 'Diet Plan'!F68)</f>
        <v>6.61</v>
      </c>
      <c r="G74" s="183">
        <f>IF('Diet Plan'!G68="", "", 'Diet Plan'!G68)</f>
        <v>79.34</v>
      </c>
      <c r="H74" s="278">
        <f>IF('Diet Plan'!H68="", "", 'Diet Plan'!H68)</f>
        <v>0.57999999999999996</v>
      </c>
    </row>
    <row r="75" spans="1:8" x14ac:dyDescent="0.25">
      <c r="A75" s="210" t="str">
        <f>IF('Diet Plan'!A69="", "", 'Diet Plan'!A69)</f>
        <v/>
      </c>
      <c r="B75" s="228" t="str">
        <f>INDEX('Nutrition Table'!$A$5:$AN$277,'Diet Plan'!$B69+1,'Nutrition Table'!A$4)</f>
        <v>broccoli</v>
      </c>
      <c r="C75" s="486">
        <f>IF('Diet Plan'!C69="", "", 'Diet Plan'!C69)</f>
        <v>100</v>
      </c>
      <c r="D75" s="170" t="str">
        <f>IF('Diet Plan'!D69="", "", 'Diet Plan'!D69)</f>
        <v>gr</v>
      </c>
      <c r="E75" s="183">
        <f>IF('Diet Plan'!E69="", "", 'Diet Plan'!E69)</f>
        <v>34</v>
      </c>
      <c r="F75" s="183">
        <f>IF('Diet Plan'!F69="", "", 'Diet Plan'!F69)</f>
        <v>2.82</v>
      </c>
      <c r="G75" s="183">
        <f>IF('Diet Plan'!G69="", "", 'Diet Plan'!G69)</f>
        <v>6.64</v>
      </c>
      <c r="H75" s="278">
        <f>IF('Diet Plan'!H69="", "", 'Diet Plan'!H69)</f>
        <v>0.37</v>
      </c>
    </row>
    <row r="76" spans="1:8" x14ac:dyDescent="0.25">
      <c r="A76" s="210" t="str">
        <f>IF('Diet Plan'!A70="", "", 'Diet Plan'!A70)</f>
        <v/>
      </c>
      <c r="B76" s="228" t="str">
        <f>INDEX('Nutrition Table'!$A$5:$AN$277,'Diet Plan'!$B70+1,'Nutrition Table'!A$4)</f>
        <v>canola oil</v>
      </c>
      <c r="C76" s="486">
        <f>IF('Diet Plan'!C70="", "", 'Diet Plan'!C70)</f>
        <v>10</v>
      </c>
      <c r="D76" s="170" t="str">
        <f>IF('Diet Plan'!D70="", "", 'Diet Plan'!D70)</f>
        <v>gr</v>
      </c>
      <c r="E76" s="183">
        <f>IF('Diet Plan'!E70="", "", 'Diet Plan'!E70)</f>
        <v>88.4</v>
      </c>
      <c r="F76" s="183">
        <f>IF('Diet Plan'!F70="", "", 'Diet Plan'!F70)</f>
        <v>0</v>
      </c>
      <c r="G76" s="183">
        <f>IF('Diet Plan'!G70="", "", 'Diet Plan'!G70)</f>
        <v>0</v>
      </c>
      <c r="H76" s="278">
        <f>IF('Diet Plan'!H70="", "", 'Diet Plan'!H70)</f>
        <v>10</v>
      </c>
    </row>
    <row r="77" spans="1:8" x14ac:dyDescent="0.25">
      <c r="A77" s="210" t="str">
        <f>IF('Diet Plan'!A71="", "", 'Diet Plan'!A71)</f>
        <v/>
      </c>
      <c r="B77" s="228" t="str">
        <f>INDEX('Nutrition Table'!$A$5:$AN$277,'Diet Plan'!$B71+1,'Nutrition Table'!A$4)</f>
        <v>water</v>
      </c>
      <c r="C77" s="486">
        <f>IF('Diet Plan'!C71="", "", 'Diet Plan'!C71)</f>
        <v>300</v>
      </c>
      <c r="D77" s="170" t="str">
        <f>IF('Diet Plan'!D71="", "", 'Diet Plan'!D71)</f>
        <v>gr</v>
      </c>
      <c r="E77" s="183">
        <f>IF('Diet Plan'!E71="", "", 'Diet Plan'!E71)</f>
        <v>0</v>
      </c>
      <c r="F77" s="183">
        <f>IF('Diet Plan'!F71="", "", 'Diet Plan'!F71)</f>
        <v>0</v>
      </c>
      <c r="G77" s="183">
        <f>IF('Diet Plan'!G71="", "", 'Diet Plan'!G71)</f>
        <v>0</v>
      </c>
      <c r="H77" s="278">
        <f>IF('Diet Plan'!H71="", "", 'Diet Plan'!H71)</f>
        <v>0</v>
      </c>
    </row>
    <row r="78" spans="1:8" x14ac:dyDescent="0.25">
      <c r="A78" s="210" t="str">
        <f>IF('Diet Plan'!A72="", "", 'Diet Plan'!A72)</f>
        <v/>
      </c>
      <c r="B78" s="228" t="str">
        <f>INDEX('Nutrition Table'!$A$5:$AN$277,'Diet Plan'!$B72+1,'Nutrition Table'!A$4)</f>
        <v xml:space="preserve"> --------------- </v>
      </c>
      <c r="C78" s="486">
        <f>IF('Diet Plan'!C72="", "", 'Diet Plan'!C72)</f>
        <v>0</v>
      </c>
      <c r="D78" s="170" t="str">
        <f>IF('Diet Plan'!D72="", "", 'Diet Plan'!D72)</f>
        <v>-</v>
      </c>
      <c r="E78" s="183">
        <f>IF('Diet Plan'!E72="", "", 'Diet Plan'!E72)</f>
        <v>0</v>
      </c>
      <c r="F78" s="183">
        <f>IF('Diet Plan'!F72="", "", 'Diet Plan'!F72)</f>
        <v>0</v>
      </c>
      <c r="G78" s="183">
        <f>IF('Diet Plan'!G72="", "", 'Diet Plan'!G72)</f>
        <v>0</v>
      </c>
      <c r="H78" s="278">
        <f>IF('Diet Plan'!H72="", "", 'Diet Plan'!H72)</f>
        <v>0</v>
      </c>
    </row>
    <row r="79" spans="1:8" x14ac:dyDescent="0.25">
      <c r="A79" s="210" t="str">
        <f>IF('Diet Plan'!A73="", "", 'Diet Plan'!A73)</f>
        <v/>
      </c>
      <c r="B79" s="228" t="str">
        <f>INDEX('Nutrition Table'!$A$5:$AN$277,'Diet Plan'!$B73+1,'Nutrition Table'!A$4)</f>
        <v xml:space="preserve"> --------------- </v>
      </c>
      <c r="C79" s="486">
        <f>IF('Diet Plan'!C73="", "", 'Diet Plan'!C73)</f>
        <v>0</v>
      </c>
      <c r="D79" s="170" t="str">
        <f>IF('Diet Plan'!D73="", "", 'Diet Plan'!D73)</f>
        <v>-</v>
      </c>
      <c r="E79" s="183">
        <f>IF('Diet Plan'!E73="", "", 'Diet Plan'!E73)</f>
        <v>0</v>
      </c>
      <c r="F79" s="183">
        <f>IF('Diet Plan'!F73="", "", 'Diet Plan'!F73)</f>
        <v>0</v>
      </c>
      <c r="G79" s="183">
        <f>IF('Diet Plan'!G73="", "", 'Diet Plan'!G73)</f>
        <v>0</v>
      </c>
      <c r="H79" s="278">
        <f>IF('Diet Plan'!H73="", "", 'Diet Plan'!H73)</f>
        <v>0</v>
      </c>
    </row>
    <row r="80" spans="1:8" x14ac:dyDescent="0.25">
      <c r="A80" s="210" t="str">
        <f>IF('Diet Plan'!A74="", "", 'Diet Plan'!A74)</f>
        <v/>
      </c>
      <c r="B80" s="228" t="str">
        <f>INDEX('Nutrition Table'!$A$5:$AN$277,'Diet Plan'!$B74+1,'Nutrition Table'!A$4)</f>
        <v xml:space="preserve"> --------------- </v>
      </c>
      <c r="C80" s="486">
        <f>IF('Diet Plan'!C74="", "", 'Diet Plan'!C74)</f>
        <v>0</v>
      </c>
      <c r="D80" s="170" t="str">
        <f>IF('Diet Plan'!D74="", "", 'Diet Plan'!D74)</f>
        <v>-</v>
      </c>
      <c r="E80" s="183">
        <f>IF('Diet Plan'!E74="", "", 'Diet Plan'!E74)</f>
        <v>0</v>
      </c>
      <c r="F80" s="183">
        <f>IF('Diet Plan'!F74="", "", 'Diet Plan'!F74)</f>
        <v>0</v>
      </c>
      <c r="G80" s="183">
        <f>IF('Diet Plan'!G74="", "", 'Diet Plan'!G74)</f>
        <v>0</v>
      </c>
      <c r="H80" s="278">
        <f>IF('Diet Plan'!H74="", "", 'Diet Plan'!H74)</f>
        <v>0</v>
      </c>
    </row>
    <row r="81" spans="1:8" x14ac:dyDescent="0.25">
      <c r="A81" s="210" t="str">
        <f>IF('Diet Plan'!A75="", "", 'Diet Plan'!A75)</f>
        <v/>
      </c>
      <c r="B81" s="228" t="str">
        <f>INDEX('Nutrition Table'!$A$5:$AN$277,'Diet Plan'!$B75+1,'Nutrition Table'!A$4)</f>
        <v xml:space="preserve"> --------------- </v>
      </c>
      <c r="C81" s="486">
        <f>IF('Diet Plan'!C75="", "", 'Diet Plan'!C75)</f>
        <v>0</v>
      </c>
      <c r="D81" s="170" t="str">
        <f>IF('Diet Plan'!D75="", "", 'Diet Plan'!D75)</f>
        <v>-</v>
      </c>
      <c r="E81" s="183">
        <f>IF('Diet Plan'!E75="", "", 'Diet Plan'!E75)</f>
        <v>0</v>
      </c>
      <c r="F81" s="183">
        <f>IF('Diet Plan'!F75="", "", 'Diet Plan'!F75)</f>
        <v>0</v>
      </c>
      <c r="G81" s="183">
        <f>IF('Diet Plan'!G75="", "", 'Diet Plan'!G75)</f>
        <v>0</v>
      </c>
      <c r="H81" s="278">
        <f>IF('Diet Plan'!H75="", "", 'Diet Plan'!H75)</f>
        <v>0</v>
      </c>
    </row>
    <row r="82" spans="1:8" x14ac:dyDescent="0.25">
      <c r="A82" s="210" t="str">
        <f>IF('Diet Plan'!A76="", "", 'Diet Plan'!A76)</f>
        <v/>
      </c>
      <c r="B82" s="228" t="str">
        <f>INDEX('Nutrition Table'!$A$5:$AN$277,'Diet Plan'!$B76+1,'Nutrition Table'!A$4)</f>
        <v xml:space="preserve"> --------------- </v>
      </c>
      <c r="C82" s="486">
        <f>IF('Diet Plan'!C76="", "", 'Diet Plan'!C76)</f>
        <v>0</v>
      </c>
      <c r="D82" s="170" t="str">
        <f>IF('Diet Plan'!D76="", "", 'Diet Plan'!D76)</f>
        <v>-</v>
      </c>
      <c r="E82" s="183">
        <f>IF('Diet Plan'!E76="", "", 'Diet Plan'!E76)</f>
        <v>0</v>
      </c>
      <c r="F82" s="183">
        <f>IF('Diet Plan'!F76="", "", 'Diet Plan'!F76)</f>
        <v>0</v>
      </c>
      <c r="G82" s="183">
        <f>IF('Diet Plan'!G76="", "", 'Diet Plan'!G76)</f>
        <v>0</v>
      </c>
      <c r="H82" s="278">
        <f>IF('Diet Plan'!H76="", "", 'Diet Plan'!H76)</f>
        <v>0</v>
      </c>
    </row>
    <row r="83" spans="1:8" x14ac:dyDescent="0.25">
      <c r="A83" s="210" t="str">
        <f>IF('Diet Plan'!A77="", "", 'Diet Plan'!A77)</f>
        <v/>
      </c>
      <c r="B83" s="230" t="str">
        <f>IF('Diet Plan'!B77="", "", 'Diet Plan'!B77)</f>
        <v>Total</v>
      </c>
      <c r="C83" s="511">
        <f>IF('Diet Plan'!C77="", "", 'Diet Plan'!C77)</f>
        <v>660</v>
      </c>
      <c r="D83" s="231" t="str">
        <f>IF('Diet Plan'!D77="", "", 'Diet Plan'!D77)</f>
        <v>gr</v>
      </c>
      <c r="E83" s="232">
        <f>IF('Diet Plan'!E77="", "", 'Diet Plan'!E77)</f>
        <v>648.9</v>
      </c>
      <c r="F83" s="232">
        <f>IF('Diet Plan'!F77="", "", 'Diet Plan'!F77)</f>
        <v>46.330000000000005</v>
      </c>
      <c r="G83" s="232">
        <f>IF('Diet Plan'!G77="", "", 'Diet Plan'!G77)</f>
        <v>85.98</v>
      </c>
      <c r="H83" s="280">
        <f>IF('Diet Plan'!H77="", "", 'Diet Plan'!H77)</f>
        <v>11.925000000000001</v>
      </c>
    </row>
    <row r="84" spans="1:8" x14ac:dyDescent="0.25">
      <c r="A84" s="210" t="str">
        <f>IF('Diet Plan'!A78="", "", 'Diet Plan'!A78)</f>
        <v/>
      </c>
      <c r="B84" s="193" t="str">
        <f>IF('Diet Plan'!B78="", "", 'Diet Plan'!B78)</f>
        <v>Energy %</v>
      </c>
      <c r="C84" s="512">
        <f>IF('Diet Plan'!C78="", "", 'Diet Plan'!C78)</f>
        <v>98.318181818181813</v>
      </c>
      <c r="D84" s="169" t="str">
        <f>IF('Diet Plan'!D78="", "", 'Diet Plan'!D78)</f>
        <v>Kcal/100 gr</v>
      </c>
      <c r="E84" s="188" t="str">
        <f>IF('Diet Plan'!E78="", "", 'Diet Plan'!E78)</f>
        <v/>
      </c>
      <c r="F84" s="189">
        <f>IF('Diet Plan'!F78="", "", 'Diet Plan'!F78)</f>
        <v>0.29112502258214007</v>
      </c>
      <c r="G84" s="189">
        <f>IF('Diet Plan'!G78="", "", 'Diet Plan'!G78)</f>
        <v>0.54027475591652063</v>
      </c>
      <c r="H84" s="281">
        <f>IF('Diet Plan'!H78="", "", 'Diet Plan'!H78)</f>
        <v>0.16860022150133921</v>
      </c>
    </row>
    <row r="85" spans="1:8" x14ac:dyDescent="0.25">
      <c r="A85" s="209" t="str">
        <f>IF('Diet Plan'!A79="", "", 'Diet Plan'!A79)</f>
        <v/>
      </c>
      <c r="B85" s="194" t="s">
        <v>715</v>
      </c>
      <c r="C85" s="190" t="str">
        <f>IF('Diet Plan'!C79="", "", 'Diet Plan'!C79)</f>
        <v/>
      </c>
      <c r="D85" s="190" t="str">
        <f>IF('Diet Plan'!D79="", "", 'Diet Plan'!D79)</f>
        <v/>
      </c>
      <c r="E85" s="191">
        <f>IF('Diet Plan'!E79="", "", 'Diet Plan'!E79)</f>
        <v>0.17256831327704275</v>
      </c>
      <c r="F85" s="192">
        <f>IF('Diet Plan'!F79="", "", 'Diet Plan'!F79)</f>
        <v>0.164279857278993</v>
      </c>
      <c r="G85" s="192">
        <f>IF('Diet Plan'!G79="", "", 'Diet Plan'!G79)</f>
        <v>0.18292400771225317</v>
      </c>
      <c r="H85" s="282">
        <f>IF('Diet Plan'!H79="", "", 'Diet Plan'!H79)</f>
        <v>0.1427099262017153</v>
      </c>
    </row>
    <row r="86" spans="1:8" x14ac:dyDescent="0.25">
      <c r="A86" s="211" t="str">
        <f>IF('Diet Plan'!A80="", "", 'Diet Plan'!A80)</f>
        <v>20.00 (6)</v>
      </c>
      <c r="B86" s="227" t="str">
        <f>INDEX('Nutrition Table'!$A$5:$AN$277,'Diet Plan'!$B80+1,'Nutrition Table'!A$4)</f>
        <v>orange juice</v>
      </c>
      <c r="C86" s="488">
        <f>IF('Diet Plan'!C80="", "", 'Diet Plan'!C80)</f>
        <v>250</v>
      </c>
      <c r="D86" s="186" t="str">
        <f>IF('Diet Plan'!D80="", "", 'Diet Plan'!D80)</f>
        <v>gr</v>
      </c>
      <c r="E86" s="187">
        <f>IF('Diet Plan'!E80="", "", 'Diet Plan'!E80)</f>
        <v>117.5</v>
      </c>
      <c r="F86" s="187">
        <f>IF('Diet Plan'!F80="", "", 'Diet Plan'!F80)</f>
        <v>1.7000000000000002</v>
      </c>
      <c r="G86" s="187">
        <f>IF('Diet Plan'!G80="", "", 'Diet Plan'!G80)</f>
        <v>27.524999999999999</v>
      </c>
      <c r="H86" s="283">
        <f>IF('Diet Plan'!H80="", "", 'Diet Plan'!H80)</f>
        <v>0.375</v>
      </c>
    </row>
    <row r="87" spans="1:8" x14ac:dyDescent="0.25">
      <c r="A87" s="210" t="str">
        <f>IF('Diet Plan'!A81="", "", 'Diet Plan'!A81)</f>
        <v>Post-workout shake</v>
      </c>
      <c r="B87" s="228" t="str">
        <f>INDEX('Nutrition Table'!$A$5:$AN$277,'Diet Plan'!$B81+1,'Nutrition Table'!A$4)</f>
        <v>milk, nonfat (skimmed)</v>
      </c>
      <c r="C87" s="486">
        <f>IF('Diet Plan'!C81="", "", 'Diet Plan'!C81)</f>
        <v>500</v>
      </c>
      <c r="D87" s="170" t="str">
        <f>IF('Diet Plan'!D81="", "", 'Diet Plan'!D81)</f>
        <v>gr</v>
      </c>
      <c r="E87" s="183">
        <f>IF('Diet Plan'!E81="", "", 'Diet Plan'!E81)</f>
        <v>170</v>
      </c>
      <c r="F87" s="183">
        <f>IF('Diet Plan'!F81="", "", 'Diet Plan'!F81)</f>
        <v>16.850000000000001</v>
      </c>
      <c r="G87" s="183">
        <f>IF('Diet Plan'!G81="", "", 'Diet Plan'!G81)</f>
        <v>24.8</v>
      </c>
      <c r="H87" s="278">
        <f>IF('Diet Plan'!H81="", "", 'Diet Plan'!H81)</f>
        <v>0.4</v>
      </c>
    </row>
    <row r="88" spans="1:8" x14ac:dyDescent="0.25">
      <c r="A88" s="210" t="str">
        <f>IF('Diet Plan'!A82="", "", 'Diet Plan'!A82)</f>
        <v/>
      </c>
      <c r="B88" s="228" t="str">
        <f>INDEX('Nutrition Table'!$A$5:$AN$277,'Diet Plan'!$B82+1,'Nutrition Table'!A$4)</f>
        <v>whey, concentrate</v>
      </c>
      <c r="C88" s="486">
        <f>IF('Diet Plan'!C82="", "", 'Diet Plan'!C82)</f>
        <v>30</v>
      </c>
      <c r="D88" s="170" t="str">
        <f>IF('Diet Plan'!D82="", "", 'Diet Plan'!D82)</f>
        <v>gr</v>
      </c>
      <c r="E88" s="183">
        <f>IF('Diet Plan'!E82="", "", 'Diet Plan'!E82)</f>
        <v>122.1</v>
      </c>
      <c r="F88" s="183">
        <f>IF('Diet Plan'!F82="", "", 'Diet Plan'!F82)</f>
        <v>24</v>
      </c>
      <c r="G88" s="183">
        <f>IF('Diet Plan'!G82="", "", 'Diet Plan'!G82)</f>
        <v>1.7999999999999998</v>
      </c>
      <c r="H88" s="278">
        <f>IF('Diet Plan'!H82="", "", 'Diet Plan'!H82)</f>
        <v>2.1</v>
      </c>
    </row>
    <row r="89" spans="1:8" x14ac:dyDescent="0.25">
      <c r="A89" s="210" t="str">
        <f>IF('Diet Plan'!A83="", "", 'Diet Plan'!A83)</f>
        <v/>
      </c>
      <c r="B89" s="228" t="str">
        <f>INDEX('Nutrition Table'!$A$5:$AN$277,'Diet Plan'!$B83+1,'Nutrition Table'!A$4)</f>
        <v xml:space="preserve"> --------------- </v>
      </c>
      <c r="C89" s="486">
        <f>IF('Diet Plan'!C83="", "", 'Diet Plan'!C83)</f>
        <v>0</v>
      </c>
      <c r="D89" s="170" t="str">
        <f>IF('Diet Plan'!D83="", "", 'Diet Plan'!D83)</f>
        <v>-</v>
      </c>
      <c r="E89" s="183">
        <f>IF('Diet Plan'!E83="", "", 'Diet Plan'!E83)</f>
        <v>0</v>
      </c>
      <c r="F89" s="183">
        <f>IF('Diet Plan'!F83="", "", 'Diet Plan'!F83)</f>
        <v>0</v>
      </c>
      <c r="G89" s="183">
        <f>IF('Diet Plan'!G83="", "", 'Diet Plan'!G83)</f>
        <v>0</v>
      </c>
      <c r="H89" s="278">
        <f>IF('Diet Plan'!H83="", "", 'Diet Plan'!H83)</f>
        <v>0</v>
      </c>
    </row>
    <row r="90" spans="1:8" x14ac:dyDescent="0.25">
      <c r="A90" s="210" t="str">
        <f>IF('Diet Plan'!A84="", "", 'Diet Plan'!A84)</f>
        <v/>
      </c>
      <c r="B90" s="228" t="str">
        <f>INDEX('Nutrition Table'!$A$5:$AN$277,'Diet Plan'!$B84+1,'Nutrition Table'!A$4)</f>
        <v xml:space="preserve"> --------------- </v>
      </c>
      <c r="C90" s="486">
        <f>IF('Diet Plan'!C84="", "", 'Diet Plan'!C84)</f>
        <v>0</v>
      </c>
      <c r="D90" s="170" t="str">
        <f>IF('Diet Plan'!D84="", "", 'Diet Plan'!D84)</f>
        <v>-</v>
      </c>
      <c r="E90" s="183">
        <f>IF('Diet Plan'!E84="", "", 'Diet Plan'!E84)</f>
        <v>0</v>
      </c>
      <c r="F90" s="183">
        <f>IF('Diet Plan'!F84="", "", 'Diet Plan'!F84)</f>
        <v>0</v>
      </c>
      <c r="G90" s="183">
        <f>IF('Diet Plan'!G84="", "", 'Diet Plan'!G84)</f>
        <v>0</v>
      </c>
      <c r="H90" s="278">
        <f>IF('Diet Plan'!H84="", "", 'Diet Plan'!H84)</f>
        <v>0</v>
      </c>
    </row>
    <row r="91" spans="1:8" x14ac:dyDescent="0.25">
      <c r="A91" s="210" t="str">
        <f>IF('Diet Plan'!A85="", "", 'Diet Plan'!A85)</f>
        <v/>
      </c>
      <c r="B91" s="228" t="str">
        <f>INDEX('Nutrition Table'!$A$5:$AN$277,'Diet Plan'!$B85+1,'Nutrition Table'!A$4)</f>
        <v xml:space="preserve"> --------------- </v>
      </c>
      <c r="C91" s="486">
        <f>IF('Diet Plan'!C85="", "", 'Diet Plan'!C85)</f>
        <v>0</v>
      </c>
      <c r="D91" s="170" t="str">
        <f>IF('Diet Plan'!D85="", "", 'Diet Plan'!D85)</f>
        <v>-</v>
      </c>
      <c r="E91" s="183">
        <f>IF('Diet Plan'!E85="", "", 'Diet Plan'!E85)</f>
        <v>0</v>
      </c>
      <c r="F91" s="183">
        <f>IF('Diet Plan'!F85="", "", 'Diet Plan'!F85)</f>
        <v>0</v>
      </c>
      <c r="G91" s="183">
        <f>IF('Diet Plan'!G85="", "", 'Diet Plan'!G85)</f>
        <v>0</v>
      </c>
      <c r="H91" s="278">
        <f>IF('Diet Plan'!H85="", "", 'Diet Plan'!H85)</f>
        <v>0</v>
      </c>
    </row>
    <row r="92" spans="1:8" x14ac:dyDescent="0.25">
      <c r="A92" s="210" t="str">
        <f>IF('Diet Plan'!A86="", "", 'Diet Plan'!A86)</f>
        <v/>
      </c>
      <c r="B92" s="228" t="str">
        <f>INDEX('Nutrition Table'!$A$5:$AN$277,'Diet Plan'!$B86+1,'Nutrition Table'!A$4)</f>
        <v xml:space="preserve"> --------------- </v>
      </c>
      <c r="C92" s="486">
        <f>IF('Diet Plan'!C86="", "", 'Diet Plan'!C86)</f>
        <v>0</v>
      </c>
      <c r="D92" s="170" t="str">
        <f>IF('Diet Plan'!D86="", "", 'Diet Plan'!D86)</f>
        <v>-</v>
      </c>
      <c r="E92" s="183">
        <f>IF('Diet Plan'!E86="", "", 'Diet Plan'!E86)</f>
        <v>0</v>
      </c>
      <c r="F92" s="183">
        <f>IF('Diet Plan'!F86="", "", 'Diet Plan'!F86)</f>
        <v>0</v>
      </c>
      <c r="G92" s="183">
        <f>IF('Diet Plan'!G86="", "", 'Diet Plan'!G86)</f>
        <v>0</v>
      </c>
      <c r="H92" s="278">
        <f>IF('Diet Plan'!H86="", "", 'Diet Plan'!H86)</f>
        <v>0</v>
      </c>
    </row>
    <row r="93" spans="1:8" x14ac:dyDescent="0.25">
      <c r="A93" s="210" t="str">
        <f>IF('Diet Plan'!A87="", "", 'Diet Plan'!A87)</f>
        <v/>
      </c>
      <c r="B93" s="228" t="str">
        <f>INDEX('Nutrition Table'!$A$5:$AN$277,'Diet Plan'!$B87+1,'Nutrition Table'!A$4)</f>
        <v xml:space="preserve"> --------------- </v>
      </c>
      <c r="C93" s="486">
        <f>IF('Diet Plan'!C87="", "", 'Diet Plan'!C87)</f>
        <v>0</v>
      </c>
      <c r="D93" s="170" t="str">
        <f>IF('Diet Plan'!D87="", "", 'Diet Plan'!D87)</f>
        <v>-</v>
      </c>
      <c r="E93" s="183">
        <f>IF('Diet Plan'!E87="", "", 'Diet Plan'!E87)</f>
        <v>0</v>
      </c>
      <c r="F93" s="183">
        <f>IF('Diet Plan'!F87="", "", 'Diet Plan'!F87)</f>
        <v>0</v>
      </c>
      <c r="G93" s="183">
        <f>IF('Diet Plan'!G87="", "", 'Diet Plan'!G87)</f>
        <v>0</v>
      </c>
      <c r="H93" s="278">
        <f>IF('Diet Plan'!H87="", "", 'Diet Plan'!H87)</f>
        <v>0</v>
      </c>
    </row>
    <row r="94" spans="1:8" x14ac:dyDescent="0.25">
      <c r="A94" s="210" t="str">
        <f>IF('Diet Plan'!A88="", "", 'Diet Plan'!A88)</f>
        <v/>
      </c>
      <c r="B94" s="228" t="str">
        <f>INDEX('Nutrition Table'!$A$5:$AN$277,'Diet Plan'!$B88+1,'Nutrition Table'!A$4)</f>
        <v xml:space="preserve"> --------------- </v>
      </c>
      <c r="C94" s="486">
        <f>IF('Diet Plan'!C88="", "", 'Diet Plan'!C88)</f>
        <v>0</v>
      </c>
      <c r="D94" s="170" t="str">
        <f>IF('Diet Plan'!D88="", "", 'Diet Plan'!D88)</f>
        <v>-</v>
      </c>
      <c r="E94" s="183">
        <f>IF('Diet Plan'!E88="", "", 'Diet Plan'!E88)</f>
        <v>0</v>
      </c>
      <c r="F94" s="183">
        <f>IF('Diet Plan'!F88="", "", 'Diet Plan'!F88)</f>
        <v>0</v>
      </c>
      <c r="G94" s="183">
        <f>IF('Diet Plan'!G88="", "", 'Diet Plan'!G88)</f>
        <v>0</v>
      </c>
      <c r="H94" s="278">
        <f>IF('Diet Plan'!H88="", "", 'Diet Plan'!H88)</f>
        <v>0</v>
      </c>
    </row>
    <row r="95" spans="1:8" x14ac:dyDescent="0.25">
      <c r="A95" s="210" t="str">
        <f>IF('Diet Plan'!A89="", "", 'Diet Plan'!A89)</f>
        <v/>
      </c>
      <c r="B95" s="228" t="str">
        <f>INDEX('Nutrition Table'!$A$5:$AN$277,'Diet Plan'!$B89+1,'Nutrition Table'!A$4)</f>
        <v xml:space="preserve"> --------------- </v>
      </c>
      <c r="C95" s="486">
        <f>IF('Diet Plan'!C89="", "", 'Diet Plan'!C89)</f>
        <v>0</v>
      </c>
      <c r="D95" s="170" t="str">
        <f>IF('Diet Plan'!D89="", "", 'Diet Plan'!D89)</f>
        <v>-</v>
      </c>
      <c r="E95" s="183">
        <f>IF('Diet Plan'!E89="", "", 'Diet Plan'!E89)</f>
        <v>0</v>
      </c>
      <c r="F95" s="183">
        <f>IF('Diet Plan'!F89="", "", 'Diet Plan'!F89)</f>
        <v>0</v>
      </c>
      <c r="G95" s="183">
        <f>IF('Diet Plan'!G89="", "", 'Diet Plan'!G89)</f>
        <v>0</v>
      </c>
      <c r="H95" s="278">
        <f>IF('Diet Plan'!H89="", "", 'Diet Plan'!H89)</f>
        <v>0</v>
      </c>
    </row>
    <row r="96" spans="1:8" x14ac:dyDescent="0.25">
      <c r="A96" s="210" t="str">
        <f>IF('Diet Plan'!A90="", "", 'Diet Plan'!A90)</f>
        <v/>
      </c>
      <c r="B96" s="230" t="str">
        <f>IF('Diet Plan'!B90="", "", 'Diet Plan'!B90)</f>
        <v>Total</v>
      </c>
      <c r="C96" s="511">
        <f>IF('Diet Plan'!C90="", "", 'Diet Plan'!C90)</f>
        <v>780</v>
      </c>
      <c r="D96" s="231" t="str">
        <f>IF('Diet Plan'!D90="", "", 'Diet Plan'!D90)</f>
        <v>gr</v>
      </c>
      <c r="E96" s="232">
        <f>IF('Diet Plan'!E90="", "", 'Diet Plan'!E90)</f>
        <v>409.6</v>
      </c>
      <c r="F96" s="232">
        <f>IF('Diet Plan'!F90="", "", 'Diet Plan'!F90)</f>
        <v>42.55</v>
      </c>
      <c r="G96" s="232">
        <f>IF('Diet Plan'!G90="", "", 'Diet Plan'!G90)</f>
        <v>54.125</v>
      </c>
      <c r="H96" s="280">
        <f>IF('Diet Plan'!H90="", "", 'Diet Plan'!H90)</f>
        <v>2.875</v>
      </c>
    </row>
    <row r="97" spans="1:8" x14ac:dyDescent="0.25">
      <c r="A97" s="210" t="str">
        <f>IF('Diet Plan'!A91="", "", 'Diet Plan'!A91)</f>
        <v/>
      </c>
      <c r="B97" s="193" t="str">
        <f>IF('Diet Plan'!B91="", "", 'Diet Plan'!B91)</f>
        <v>Energy %</v>
      </c>
      <c r="C97" s="512">
        <f>IF('Diet Plan'!C91="", "", 'Diet Plan'!C91)</f>
        <v>52.512820512820511</v>
      </c>
      <c r="D97" s="169" t="str">
        <f>IF('Diet Plan'!D91="", "", 'Diet Plan'!D91)</f>
        <v>Kcal/100 gr</v>
      </c>
      <c r="E97" s="188" t="str">
        <f>IF('Diet Plan'!E91="", "", 'Diet Plan'!E91)</f>
        <v/>
      </c>
      <c r="F97" s="189">
        <f>IF('Diet Plan'!F91="", "", 'Diet Plan'!F91)</f>
        <v>0.41253105495970427</v>
      </c>
      <c r="G97" s="189">
        <f>IF('Diet Plan'!G91="", "", 'Diet Plan'!G91)</f>
        <v>0.52475307519844883</v>
      </c>
      <c r="H97" s="281">
        <f>IF('Diet Plan'!H91="", "", 'Diet Plan'!H91)</f>
        <v>6.2715869841846933E-2</v>
      </c>
    </row>
    <row r="98" spans="1:8" x14ac:dyDescent="0.25">
      <c r="A98" s="209" t="str">
        <f>IF('Diet Plan'!A92="", "", 'Diet Plan'!A92)</f>
        <v/>
      </c>
      <c r="B98" s="194" t="s">
        <v>715</v>
      </c>
      <c r="C98" s="190" t="str">
        <f>IF('Diet Plan'!C92="", "", 'Diet Plan'!C92)</f>
        <v/>
      </c>
      <c r="D98" s="190" t="str">
        <f>IF('Diet Plan'!D92="", "", 'Diet Plan'!D92)</f>
        <v/>
      </c>
      <c r="E98" s="191">
        <f>IF('Diet Plan'!E92="", "", 'Diet Plan'!E92)</f>
        <v>0.10892892759789909</v>
      </c>
      <c r="F98" s="192">
        <f>IF('Diet Plan'!F92="", "", 'Diet Plan'!F92)</f>
        <v>0.15087649314097021</v>
      </c>
      <c r="G98" s="192">
        <f>IF('Diet Plan'!G92="", "", 'Diet Plan'!G92)</f>
        <v>0.11515191809055249</v>
      </c>
      <c r="H98" s="282">
        <f>IF('Diet Plan'!H92="", "", 'Diet Plan'!H92)</f>
        <v>3.4405957050728006E-2</v>
      </c>
    </row>
    <row r="99" spans="1:8" x14ac:dyDescent="0.25">
      <c r="A99" s="213" t="str">
        <f>IF('Diet Plan'!A93="", "", 'Diet Plan'!A93)</f>
        <v>21.00 (7)</v>
      </c>
      <c r="B99" s="227" t="str">
        <f>INDEX('Nutrition Table'!$A$5:$AN$277,'Diet Plan'!$B93+1,'Nutrition Table'!A$4)</f>
        <v>muesli, dried fruit and nuts</v>
      </c>
      <c r="C99" s="488">
        <f>IF('Diet Plan'!C93="", "", 'Diet Plan'!C93)</f>
        <v>100</v>
      </c>
      <c r="D99" s="186" t="str">
        <f>IF('Diet Plan'!D93="", "", 'Diet Plan'!D93)</f>
        <v>gr</v>
      </c>
      <c r="E99" s="187">
        <f>IF('Diet Plan'!E93="", "", 'Diet Plan'!E93)</f>
        <v>340</v>
      </c>
      <c r="F99" s="187">
        <f>IF('Diet Plan'!F93="", "", 'Diet Plan'!F93)</f>
        <v>9.6999999999999993</v>
      </c>
      <c r="G99" s="187">
        <f>IF('Diet Plan'!G93="", "", 'Diet Plan'!G93)</f>
        <v>77.8</v>
      </c>
      <c r="H99" s="283">
        <f>IF('Diet Plan'!H93="", "", 'Diet Plan'!H93)</f>
        <v>4.9000000000000004</v>
      </c>
    </row>
    <row r="100" spans="1:8" x14ac:dyDescent="0.25">
      <c r="A100" s="210" t="str">
        <f>IF('Diet Plan'!A94="", "", 'Diet Plan'!A94)</f>
        <v>Snack</v>
      </c>
      <c r="B100" s="228" t="str">
        <f>INDEX('Nutrition Table'!$A$5:$AN$277,'Diet Plan'!$B94+1,'Nutrition Table'!A$4)</f>
        <v>water</v>
      </c>
      <c r="C100" s="486">
        <f>IF('Diet Plan'!C94="", "", 'Diet Plan'!C94)</f>
        <v>300</v>
      </c>
      <c r="D100" s="170" t="str">
        <f>IF('Diet Plan'!D94="", "", 'Diet Plan'!D94)</f>
        <v>gr</v>
      </c>
      <c r="E100" s="183">
        <f>IF('Diet Plan'!E94="", "", 'Diet Plan'!E94)</f>
        <v>0</v>
      </c>
      <c r="F100" s="183">
        <f>IF('Diet Plan'!F94="", "", 'Diet Plan'!F94)</f>
        <v>0</v>
      </c>
      <c r="G100" s="183">
        <f>IF('Diet Plan'!G94="", "", 'Diet Plan'!G94)</f>
        <v>0</v>
      </c>
      <c r="H100" s="278">
        <f>IF('Diet Plan'!H94="", "", 'Diet Plan'!H94)</f>
        <v>0</v>
      </c>
    </row>
    <row r="101" spans="1:8" x14ac:dyDescent="0.25">
      <c r="A101" s="210" t="str">
        <f>IF('Diet Plan'!A95="", "", 'Diet Plan'!A95)</f>
        <v/>
      </c>
      <c r="B101" s="228" t="str">
        <f>INDEX('Nutrition Table'!$A$5:$AN$277,'Diet Plan'!$B95+1,'Nutrition Table'!A$4)</f>
        <v xml:space="preserve"> --------------- </v>
      </c>
      <c r="C101" s="486">
        <f>IF('Diet Plan'!C95="", "", 'Diet Plan'!C95)</f>
        <v>0</v>
      </c>
      <c r="D101" s="170" t="str">
        <f>IF('Diet Plan'!D95="", "", 'Diet Plan'!D95)</f>
        <v>-</v>
      </c>
      <c r="E101" s="183">
        <f>IF('Diet Plan'!E95="", "", 'Diet Plan'!E95)</f>
        <v>0</v>
      </c>
      <c r="F101" s="183">
        <f>IF('Diet Plan'!F95="", "", 'Diet Plan'!F95)</f>
        <v>0</v>
      </c>
      <c r="G101" s="183">
        <f>IF('Diet Plan'!G95="", "", 'Diet Plan'!G95)</f>
        <v>0</v>
      </c>
      <c r="H101" s="278">
        <f>IF('Diet Plan'!H95="", "", 'Diet Plan'!H95)</f>
        <v>0</v>
      </c>
    </row>
    <row r="102" spans="1:8" x14ac:dyDescent="0.25">
      <c r="A102" s="212" t="str">
        <f>IF('Diet Plan'!A96="", "", 'Diet Plan'!A96)</f>
        <v/>
      </c>
      <c r="B102" s="228" t="str">
        <f>INDEX('Nutrition Table'!$A$5:$AN$277,'Diet Plan'!$B96+1,'Nutrition Table'!A$4)</f>
        <v xml:space="preserve"> --------------- </v>
      </c>
      <c r="C102" s="486">
        <f>IF('Diet Plan'!C96="", "", 'Diet Plan'!C96)</f>
        <v>0</v>
      </c>
      <c r="D102" s="170" t="str">
        <f>IF('Diet Plan'!D96="", "", 'Diet Plan'!D96)</f>
        <v>-</v>
      </c>
      <c r="E102" s="183">
        <f>IF('Diet Plan'!E96="", "", 'Diet Plan'!E96)</f>
        <v>0</v>
      </c>
      <c r="F102" s="183">
        <f>IF('Diet Plan'!F96="", "", 'Diet Plan'!F96)</f>
        <v>0</v>
      </c>
      <c r="G102" s="183">
        <f>IF('Diet Plan'!G96="", "", 'Diet Plan'!G96)</f>
        <v>0</v>
      </c>
      <c r="H102" s="278">
        <f>IF('Diet Plan'!H96="", "", 'Diet Plan'!H96)</f>
        <v>0</v>
      </c>
    </row>
    <row r="103" spans="1:8" x14ac:dyDescent="0.25">
      <c r="A103" s="210" t="str">
        <f>IF('Diet Plan'!A97="", "", 'Diet Plan'!A97)</f>
        <v/>
      </c>
      <c r="B103" s="228" t="str">
        <f>INDEX('Nutrition Table'!$A$5:$AN$277,'Diet Plan'!$B97+1,'Nutrition Table'!A$4)</f>
        <v xml:space="preserve"> --------------- </v>
      </c>
      <c r="C103" s="486">
        <f>IF('Diet Plan'!C97="", "", 'Diet Plan'!C97)</f>
        <v>0</v>
      </c>
      <c r="D103" s="170" t="str">
        <f>IF('Diet Plan'!D97="", "", 'Diet Plan'!D97)</f>
        <v>-</v>
      </c>
      <c r="E103" s="183">
        <f>IF('Diet Plan'!E97="", "", 'Diet Plan'!E97)</f>
        <v>0</v>
      </c>
      <c r="F103" s="183">
        <f>IF('Diet Plan'!F97="", "", 'Diet Plan'!F97)</f>
        <v>0</v>
      </c>
      <c r="G103" s="183">
        <f>IF('Diet Plan'!G97="", "", 'Diet Plan'!G97)</f>
        <v>0</v>
      </c>
      <c r="H103" s="278">
        <f>IF('Diet Plan'!H97="", "", 'Diet Plan'!H97)</f>
        <v>0</v>
      </c>
    </row>
    <row r="104" spans="1:8" x14ac:dyDescent="0.25">
      <c r="A104" s="210" t="str">
        <f>IF('Diet Plan'!A98="", "", 'Diet Plan'!A98)</f>
        <v/>
      </c>
      <c r="B104" s="228" t="str">
        <f>INDEX('Nutrition Table'!$A$5:$AN$277,'Diet Plan'!$B98+1,'Nutrition Table'!A$4)</f>
        <v xml:space="preserve"> --------------- </v>
      </c>
      <c r="C104" s="486">
        <f>IF('Diet Plan'!C98="", "", 'Diet Plan'!C98)</f>
        <v>0</v>
      </c>
      <c r="D104" s="170" t="str">
        <f>IF('Diet Plan'!D98="", "", 'Diet Plan'!D98)</f>
        <v>-</v>
      </c>
      <c r="E104" s="183">
        <f>IF('Diet Plan'!E98="", "", 'Diet Plan'!E98)</f>
        <v>0</v>
      </c>
      <c r="F104" s="183">
        <f>IF('Diet Plan'!F98="", "", 'Diet Plan'!F98)</f>
        <v>0</v>
      </c>
      <c r="G104" s="183">
        <f>IF('Diet Plan'!G98="", "", 'Diet Plan'!G98)</f>
        <v>0</v>
      </c>
      <c r="H104" s="278">
        <f>IF('Diet Plan'!H98="", "", 'Diet Plan'!H98)</f>
        <v>0</v>
      </c>
    </row>
    <row r="105" spans="1:8" x14ac:dyDescent="0.25">
      <c r="A105" s="210" t="str">
        <f>IF('Diet Plan'!A99="", "", 'Diet Plan'!A99)</f>
        <v/>
      </c>
      <c r="B105" s="228" t="str">
        <f>INDEX('Nutrition Table'!$A$5:$AN$277,'Diet Plan'!$B99+1,'Nutrition Table'!A$4)</f>
        <v xml:space="preserve"> --------------- </v>
      </c>
      <c r="C105" s="486">
        <f>IF('Diet Plan'!C99="", "", 'Diet Plan'!C99)</f>
        <v>0</v>
      </c>
      <c r="D105" s="170" t="str">
        <f>IF('Diet Plan'!D99="", "", 'Diet Plan'!D99)</f>
        <v>-</v>
      </c>
      <c r="E105" s="183">
        <f>IF('Diet Plan'!E99="", "", 'Diet Plan'!E99)</f>
        <v>0</v>
      </c>
      <c r="F105" s="183">
        <f>IF('Diet Plan'!F99="", "", 'Diet Plan'!F99)</f>
        <v>0</v>
      </c>
      <c r="G105" s="183">
        <f>IF('Diet Plan'!G99="", "", 'Diet Plan'!G99)</f>
        <v>0</v>
      </c>
      <c r="H105" s="278">
        <f>IF('Diet Plan'!H99="", "", 'Diet Plan'!H99)</f>
        <v>0</v>
      </c>
    </row>
    <row r="106" spans="1:8" x14ac:dyDescent="0.25">
      <c r="A106" s="212" t="str">
        <f>IF('Diet Plan'!A100="", "", 'Diet Plan'!A100)</f>
        <v/>
      </c>
      <c r="B106" s="228" t="str">
        <f>INDEX('Nutrition Table'!$A$5:$AN$277,'Diet Plan'!$B100+1,'Nutrition Table'!A$4)</f>
        <v xml:space="preserve"> --------------- </v>
      </c>
      <c r="C106" s="486">
        <f>IF('Diet Plan'!C100="", "", 'Diet Plan'!C100)</f>
        <v>0</v>
      </c>
      <c r="D106" s="170" t="str">
        <f>IF('Diet Plan'!D100="", "", 'Diet Plan'!D100)</f>
        <v>-</v>
      </c>
      <c r="E106" s="183">
        <f>IF('Diet Plan'!E100="", "", 'Diet Plan'!E100)</f>
        <v>0</v>
      </c>
      <c r="F106" s="183">
        <f>IF('Diet Plan'!F100="", "", 'Diet Plan'!F100)</f>
        <v>0</v>
      </c>
      <c r="G106" s="183">
        <f>IF('Diet Plan'!G100="", "", 'Diet Plan'!G100)</f>
        <v>0</v>
      </c>
      <c r="H106" s="278">
        <f>IF('Diet Plan'!H100="", "", 'Diet Plan'!H100)</f>
        <v>0</v>
      </c>
    </row>
    <row r="107" spans="1:8" x14ac:dyDescent="0.25">
      <c r="A107" s="210" t="str">
        <f>IF('Diet Plan'!A101="", "", 'Diet Plan'!A101)</f>
        <v/>
      </c>
      <c r="B107" s="228" t="str">
        <f>INDEX('Nutrition Table'!$A$5:$AN$277,'Diet Plan'!$B101+1,'Nutrition Table'!A$4)</f>
        <v xml:space="preserve"> --------------- </v>
      </c>
      <c r="C107" s="486">
        <f>IF('Diet Plan'!C101="", "", 'Diet Plan'!C101)</f>
        <v>0</v>
      </c>
      <c r="D107" s="170" t="str">
        <f>IF('Diet Plan'!D101="", "", 'Diet Plan'!D101)</f>
        <v>-</v>
      </c>
      <c r="E107" s="183">
        <f>IF('Diet Plan'!E101="", "", 'Diet Plan'!E101)</f>
        <v>0</v>
      </c>
      <c r="F107" s="183">
        <f>IF('Diet Plan'!F101="", "", 'Diet Plan'!F101)</f>
        <v>0</v>
      </c>
      <c r="G107" s="183">
        <f>IF('Diet Plan'!G101="", "", 'Diet Plan'!G101)</f>
        <v>0</v>
      </c>
      <c r="H107" s="278">
        <f>IF('Diet Plan'!H101="", "", 'Diet Plan'!H101)</f>
        <v>0</v>
      </c>
    </row>
    <row r="108" spans="1:8" x14ac:dyDescent="0.25">
      <c r="A108" s="210" t="str">
        <f>IF('Diet Plan'!A102="", "", 'Diet Plan'!A102)</f>
        <v/>
      </c>
      <c r="B108" s="228" t="str">
        <f>INDEX('Nutrition Table'!$A$5:$AN$277,'Diet Plan'!$B102+1,'Nutrition Table'!A$4)</f>
        <v xml:space="preserve"> --------------- </v>
      </c>
      <c r="C108" s="486">
        <f>IF('Diet Plan'!C102="", "", 'Diet Plan'!C102)</f>
        <v>0</v>
      </c>
      <c r="D108" s="170" t="str">
        <f>IF('Diet Plan'!D102="", "", 'Diet Plan'!D102)</f>
        <v>-</v>
      </c>
      <c r="E108" s="183">
        <f>IF('Diet Plan'!E102="", "", 'Diet Plan'!E102)</f>
        <v>0</v>
      </c>
      <c r="F108" s="183">
        <f>IF('Diet Plan'!F102="", "", 'Diet Plan'!F102)</f>
        <v>0</v>
      </c>
      <c r="G108" s="183">
        <f>IF('Diet Plan'!G102="", "", 'Diet Plan'!G102)</f>
        <v>0</v>
      </c>
      <c r="H108" s="278">
        <f>IF('Diet Plan'!H102="", "", 'Diet Plan'!H102)</f>
        <v>0</v>
      </c>
    </row>
    <row r="109" spans="1:8" x14ac:dyDescent="0.25">
      <c r="A109" s="210" t="str">
        <f>IF('Diet Plan'!A103="", "", 'Diet Plan'!A103)</f>
        <v/>
      </c>
      <c r="B109" s="230" t="str">
        <f>IF('Diet Plan'!B103="", "", 'Diet Plan'!B103)</f>
        <v>Total</v>
      </c>
      <c r="C109" s="511">
        <f>IF('Diet Plan'!C103="", "", 'Diet Plan'!C103)</f>
        <v>400</v>
      </c>
      <c r="D109" s="231" t="str">
        <f>IF('Diet Plan'!D103="", "", 'Diet Plan'!D103)</f>
        <v>gr</v>
      </c>
      <c r="E109" s="232">
        <f>IF('Diet Plan'!E103="", "", 'Diet Plan'!E103)</f>
        <v>340</v>
      </c>
      <c r="F109" s="232">
        <f>IF('Diet Plan'!F103="", "", 'Diet Plan'!F103)</f>
        <v>9.6999999999999993</v>
      </c>
      <c r="G109" s="232">
        <f>IF('Diet Plan'!G103="", "", 'Diet Plan'!G103)</f>
        <v>77.8</v>
      </c>
      <c r="H109" s="280">
        <f>IF('Diet Plan'!H103="", "", 'Diet Plan'!H103)</f>
        <v>4.9000000000000004</v>
      </c>
    </row>
    <row r="110" spans="1:8" x14ac:dyDescent="0.25">
      <c r="A110" s="210" t="str">
        <f>IF('Diet Plan'!A104="", "", 'Diet Plan'!A104)</f>
        <v/>
      </c>
      <c r="B110" s="193" t="str">
        <f>IF('Diet Plan'!B104="", "", 'Diet Plan'!B104)</f>
        <v>Energy %</v>
      </c>
      <c r="C110" s="512">
        <f>IF('Diet Plan'!C104="", "", 'Diet Plan'!C104)</f>
        <v>85</v>
      </c>
      <c r="D110" s="169" t="str">
        <f>IF('Diet Plan'!D104="", "", 'Diet Plan'!D104)</f>
        <v>Kcal/100 gr</v>
      </c>
      <c r="E110" s="188" t="str">
        <f>IF('Diet Plan'!E104="", "", 'Diet Plan'!E104)</f>
        <v/>
      </c>
      <c r="F110" s="189">
        <f>IF('Diet Plan'!F104="", "", 'Diet Plan'!F104)</f>
        <v>9.8452169500126863E-2</v>
      </c>
      <c r="G110" s="189">
        <f>IF('Diet Plan'!G104="", "", 'Diet Plan'!G104)</f>
        <v>0.78964729764019281</v>
      </c>
      <c r="H110" s="281">
        <f>IF('Diet Plan'!H104="", "", 'Diet Plan'!H104)</f>
        <v>0.11190053285968028</v>
      </c>
    </row>
    <row r="111" spans="1:8" x14ac:dyDescent="0.25">
      <c r="A111" s="209" t="str">
        <f>IF('Diet Plan'!A105="", "", 'Diet Plan'!A105)</f>
        <v/>
      </c>
      <c r="B111" s="194" t="s">
        <v>715</v>
      </c>
      <c r="C111" s="190" t="str">
        <f>IF('Diet Plan'!C105="", "", 'Diet Plan'!C105)</f>
        <v/>
      </c>
      <c r="D111" s="190" t="str">
        <f>IF('Diet Plan'!D105="", "", 'Diet Plan'!D105)</f>
        <v/>
      </c>
      <c r="E111" s="191">
        <f>IF('Diet Plan'!E105="", "", 'Diet Plan'!E105)</f>
        <v>9.0419519978724813E-2</v>
      </c>
      <c r="F111" s="192">
        <f>IF('Diet Plan'!F105="", "", 'Diet Plan'!F105)</f>
        <v>3.43948762272012E-2</v>
      </c>
      <c r="G111" s="192">
        <f>IF('Diet Plan'!G105="", "", 'Diet Plan'!G105)</f>
        <v>0.16552090951399506</v>
      </c>
      <c r="H111" s="282">
        <f>IF('Diet Plan'!H105="", "", 'Diet Plan'!H105)</f>
        <v>5.8639718103849478E-2</v>
      </c>
    </row>
    <row r="112" spans="1:8" x14ac:dyDescent="0.25">
      <c r="A112" s="211" t="str">
        <f>IF('Diet Plan'!A106="", "", 'Diet Plan'!A106)</f>
        <v>22.30 (8)</v>
      </c>
      <c r="B112" s="227" t="str">
        <f>INDEX('Nutrition Table'!$A$5:$AN$277,'Diet Plan'!$B106+1,'Nutrition Table'!A$4)</f>
        <v>quark, nonfat  (curd cheese, fromage frais)</v>
      </c>
      <c r="C112" s="488">
        <f>IF('Diet Plan'!C106="", "", 'Diet Plan'!C106)</f>
        <v>400</v>
      </c>
      <c r="D112" s="186" t="str">
        <f>IF('Diet Plan'!D106="", "", 'Diet Plan'!D106)</f>
        <v>gr</v>
      </c>
      <c r="E112" s="187">
        <f>IF('Diet Plan'!E106="", "", 'Diet Plan'!E106)</f>
        <v>250.8</v>
      </c>
      <c r="F112" s="187">
        <f>IF('Diet Plan'!F106="", "", 'Diet Plan'!F106)</f>
        <v>48</v>
      </c>
      <c r="G112" s="187">
        <f>IF('Diet Plan'!G106="", "", 'Diet Plan'!G106)</f>
        <v>12</v>
      </c>
      <c r="H112" s="283">
        <f>IF('Diet Plan'!H106="", "", 'Diet Plan'!H106)</f>
        <v>1.2</v>
      </c>
    </row>
    <row r="113" spans="1:8" x14ac:dyDescent="0.25">
      <c r="A113" s="210" t="str">
        <f>IF('Diet Plan'!A107="", "", 'Diet Plan'!A107)</f>
        <v>Bed time meal</v>
      </c>
      <c r="B113" s="228" t="str">
        <f>INDEX('Nutrition Table'!$A$5:$AN$277,'Diet Plan'!$B107+1,'Nutrition Table'!A$4)</f>
        <v>cherries, sour, canned</v>
      </c>
      <c r="C113" s="486">
        <f>IF('Diet Plan'!C107="", "", 'Diet Plan'!C107)</f>
        <v>100</v>
      </c>
      <c r="D113" s="170" t="str">
        <f>IF('Diet Plan'!D107="", "", 'Diet Plan'!D107)</f>
        <v>gr</v>
      </c>
      <c r="E113" s="183">
        <f>IF('Diet Plan'!E107="", "", 'Diet Plan'!E107)</f>
        <v>75</v>
      </c>
      <c r="F113" s="183">
        <f>IF('Diet Plan'!F107="", "", 'Diet Plan'!F107)</f>
        <v>0.74</v>
      </c>
      <c r="G113" s="183">
        <f>IF('Diet Plan'!G107="", "", 'Diet Plan'!G107)</f>
        <v>19.3</v>
      </c>
      <c r="H113" s="278">
        <f>IF('Diet Plan'!H107="", "", 'Diet Plan'!H107)</f>
        <v>0.1</v>
      </c>
    </row>
    <row r="114" spans="1:8" x14ac:dyDescent="0.25">
      <c r="A114" s="210" t="str">
        <f>IF('Diet Plan'!A108="", "", 'Diet Plan'!A108)</f>
        <v/>
      </c>
      <c r="B114" s="228" t="str">
        <f>INDEX('Nutrition Table'!$A$5:$AN$277,'Diet Plan'!$B108+1,'Nutrition Table'!A$4)</f>
        <v>water</v>
      </c>
      <c r="C114" s="486">
        <f>IF('Diet Plan'!C108="", "", 'Diet Plan'!C108)</f>
        <v>300</v>
      </c>
      <c r="D114" s="170" t="str">
        <f>IF('Diet Plan'!D108="", "", 'Diet Plan'!D108)</f>
        <v>gr</v>
      </c>
      <c r="E114" s="183">
        <f>IF('Diet Plan'!E108="", "", 'Diet Plan'!E108)</f>
        <v>0</v>
      </c>
      <c r="F114" s="183">
        <f>IF('Diet Plan'!F108="", "", 'Diet Plan'!F108)</f>
        <v>0</v>
      </c>
      <c r="G114" s="183">
        <f>IF('Diet Plan'!G108="", "", 'Diet Plan'!G108)</f>
        <v>0</v>
      </c>
      <c r="H114" s="278">
        <f>IF('Diet Plan'!H108="", "", 'Diet Plan'!H108)</f>
        <v>0</v>
      </c>
    </row>
    <row r="115" spans="1:8" x14ac:dyDescent="0.25">
      <c r="A115" s="212" t="str">
        <f>IF('Diet Plan'!A109="", "", 'Diet Plan'!A109)</f>
        <v/>
      </c>
      <c r="B115" s="228" t="str">
        <f>INDEX('Nutrition Table'!$A$5:$AN$277,'Diet Plan'!$B109+1,'Nutrition Table'!A$4)</f>
        <v xml:space="preserve"> --------------- </v>
      </c>
      <c r="C115" s="486">
        <f>IF('Diet Plan'!C109="", "", 'Diet Plan'!C109)</f>
        <v>0</v>
      </c>
      <c r="D115" s="170" t="str">
        <f>IF('Diet Plan'!D109="", "", 'Diet Plan'!D109)</f>
        <v>-</v>
      </c>
      <c r="E115" s="183">
        <f>IF('Diet Plan'!E109="", "", 'Diet Plan'!E109)</f>
        <v>0</v>
      </c>
      <c r="F115" s="183">
        <f>IF('Diet Plan'!F109="", "", 'Diet Plan'!F109)</f>
        <v>0</v>
      </c>
      <c r="G115" s="183">
        <f>IF('Diet Plan'!G109="", "", 'Diet Plan'!G109)</f>
        <v>0</v>
      </c>
      <c r="H115" s="278">
        <f>IF('Diet Plan'!H109="", "", 'Diet Plan'!H109)</f>
        <v>0</v>
      </c>
    </row>
    <row r="116" spans="1:8" x14ac:dyDescent="0.25">
      <c r="A116" s="210" t="str">
        <f>IF('Diet Plan'!A110="", "", 'Diet Plan'!A110)</f>
        <v/>
      </c>
      <c r="B116" s="228" t="str">
        <f>INDEX('Nutrition Table'!$A$5:$AN$277,'Diet Plan'!$B110+1,'Nutrition Table'!A$4)</f>
        <v xml:space="preserve"> --------------- </v>
      </c>
      <c r="C116" s="486">
        <f>IF('Diet Plan'!C110="", "", 'Diet Plan'!C110)</f>
        <v>0</v>
      </c>
      <c r="D116" s="170" t="str">
        <f>IF('Diet Plan'!D110="", "", 'Diet Plan'!D110)</f>
        <v>-</v>
      </c>
      <c r="E116" s="183">
        <f>IF('Diet Plan'!E110="", "", 'Diet Plan'!E110)</f>
        <v>0</v>
      </c>
      <c r="F116" s="183">
        <f>IF('Diet Plan'!F110="", "", 'Diet Plan'!F110)</f>
        <v>0</v>
      </c>
      <c r="G116" s="183">
        <f>IF('Diet Plan'!G110="", "", 'Diet Plan'!G110)</f>
        <v>0</v>
      </c>
      <c r="H116" s="278">
        <f>IF('Diet Plan'!H110="", "", 'Diet Plan'!H110)</f>
        <v>0</v>
      </c>
    </row>
    <row r="117" spans="1:8" x14ac:dyDescent="0.25">
      <c r="A117" s="210" t="str">
        <f>IF('Diet Plan'!A111="", "", 'Diet Plan'!A111)</f>
        <v/>
      </c>
      <c r="B117" s="228" t="str">
        <f>INDEX('Nutrition Table'!$A$5:$AN$277,'Diet Plan'!$B111+1,'Nutrition Table'!A$4)</f>
        <v xml:space="preserve"> --------------- </v>
      </c>
      <c r="C117" s="486">
        <f>IF('Diet Plan'!C111="", "", 'Diet Plan'!C111)</f>
        <v>0</v>
      </c>
      <c r="D117" s="170" t="str">
        <f>IF('Diet Plan'!D111="", "", 'Diet Plan'!D111)</f>
        <v>-</v>
      </c>
      <c r="E117" s="183">
        <f>IF('Diet Plan'!E111="", "", 'Diet Plan'!E111)</f>
        <v>0</v>
      </c>
      <c r="F117" s="183">
        <f>IF('Diet Plan'!F111="", "", 'Diet Plan'!F111)</f>
        <v>0</v>
      </c>
      <c r="G117" s="183">
        <f>IF('Diet Plan'!G111="", "", 'Diet Plan'!G111)</f>
        <v>0</v>
      </c>
      <c r="H117" s="278">
        <f>IF('Diet Plan'!H111="", "", 'Diet Plan'!H111)</f>
        <v>0</v>
      </c>
    </row>
    <row r="118" spans="1:8" x14ac:dyDescent="0.25">
      <c r="A118" s="210" t="str">
        <f>IF('Diet Plan'!A112="", "", 'Diet Plan'!A112)</f>
        <v/>
      </c>
      <c r="B118" s="228" t="str">
        <f>INDEX('Nutrition Table'!$A$5:$AN$277,'Diet Plan'!$B112+1,'Nutrition Table'!A$4)</f>
        <v xml:space="preserve"> --------------- </v>
      </c>
      <c r="C118" s="486">
        <f>IF('Diet Plan'!C112="", "", 'Diet Plan'!C112)</f>
        <v>0</v>
      </c>
      <c r="D118" s="170" t="str">
        <f>IF('Diet Plan'!D112="", "", 'Diet Plan'!D112)</f>
        <v>-</v>
      </c>
      <c r="E118" s="183">
        <f>IF('Diet Plan'!E112="", "", 'Diet Plan'!E112)</f>
        <v>0</v>
      </c>
      <c r="F118" s="183">
        <f>IF('Diet Plan'!F112="", "", 'Diet Plan'!F112)</f>
        <v>0</v>
      </c>
      <c r="G118" s="183">
        <f>IF('Diet Plan'!G112="", "", 'Diet Plan'!G112)</f>
        <v>0</v>
      </c>
      <c r="H118" s="278">
        <f>IF('Diet Plan'!H112="", "", 'Diet Plan'!H112)</f>
        <v>0</v>
      </c>
    </row>
    <row r="119" spans="1:8" x14ac:dyDescent="0.25">
      <c r="A119" s="212" t="str">
        <f>IF('Diet Plan'!A113="", "", 'Diet Plan'!A113)</f>
        <v/>
      </c>
      <c r="B119" s="228" t="str">
        <f>INDEX('Nutrition Table'!$A$5:$AN$277,'Diet Plan'!$B113+1,'Nutrition Table'!A$4)</f>
        <v xml:space="preserve"> --------------- </v>
      </c>
      <c r="C119" s="486">
        <f>IF('Diet Plan'!C113="", "", 'Diet Plan'!C113)</f>
        <v>0</v>
      </c>
      <c r="D119" s="170" t="str">
        <f>IF('Diet Plan'!D113="", "", 'Diet Plan'!D113)</f>
        <v>-</v>
      </c>
      <c r="E119" s="183">
        <f>IF('Diet Plan'!E113="", "", 'Diet Plan'!E113)</f>
        <v>0</v>
      </c>
      <c r="F119" s="183">
        <f>IF('Diet Plan'!F113="", "", 'Diet Plan'!F113)</f>
        <v>0</v>
      </c>
      <c r="G119" s="183">
        <f>IF('Diet Plan'!G113="", "", 'Diet Plan'!G113)</f>
        <v>0</v>
      </c>
      <c r="H119" s="278">
        <f>IF('Diet Plan'!H113="", "", 'Diet Plan'!H113)</f>
        <v>0</v>
      </c>
    </row>
    <row r="120" spans="1:8" x14ac:dyDescent="0.25">
      <c r="A120" s="210" t="str">
        <f>IF('Diet Plan'!A114="", "", 'Diet Plan'!A114)</f>
        <v/>
      </c>
      <c r="B120" s="228" t="str">
        <f>INDEX('Nutrition Table'!$A$5:$AN$277,'Diet Plan'!$B114+1,'Nutrition Table'!A$4)</f>
        <v xml:space="preserve"> --------------- </v>
      </c>
      <c r="C120" s="486">
        <f>IF('Diet Plan'!C114="", "", 'Diet Plan'!C114)</f>
        <v>0</v>
      </c>
      <c r="D120" s="170" t="str">
        <f>IF('Diet Plan'!D114="", "", 'Diet Plan'!D114)</f>
        <v>-</v>
      </c>
      <c r="E120" s="183">
        <f>IF('Diet Plan'!E114="", "", 'Diet Plan'!E114)</f>
        <v>0</v>
      </c>
      <c r="F120" s="183">
        <f>IF('Diet Plan'!F114="", "", 'Diet Plan'!F114)</f>
        <v>0</v>
      </c>
      <c r="G120" s="183">
        <f>IF('Diet Plan'!G114="", "", 'Diet Plan'!G114)</f>
        <v>0</v>
      </c>
      <c r="H120" s="278">
        <f>IF('Diet Plan'!H114="", "", 'Diet Plan'!H114)</f>
        <v>0</v>
      </c>
    </row>
    <row r="121" spans="1:8" x14ac:dyDescent="0.25">
      <c r="A121" s="210" t="str">
        <f>IF('Diet Plan'!A115="", "", 'Diet Plan'!A115)</f>
        <v/>
      </c>
      <c r="B121" s="228" t="str">
        <f>INDEX('Nutrition Table'!$A$5:$AN$277,'Diet Plan'!$B115+1,'Nutrition Table'!A$4)</f>
        <v xml:space="preserve"> --------------- </v>
      </c>
      <c r="C121" s="486">
        <f>IF('Diet Plan'!C115="", "", 'Diet Plan'!C115)</f>
        <v>0</v>
      </c>
      <c r="D121" s="170" t="str">
        <f>IF('Diet Plan'!D115="", "", 'Diet Plan'!D115)</f>
        <v>-</v>
      </c>
      <c r="E121" s="183">
        <f>IF('Diet Plan'!E115="", "", 'Diet Plan'!E115)</f>
        <v>0</v>
      </c>
      <c r="F121" s="183">
        <f>IF('Diet Plan'!F115="", "", 'Diet Plan'!F115)</f>
        <v>0</v>
      </c>
      <c r="G121" s="183">
        <f>IF('Diet Plan'!G115="", "", 'Diet Plan'!G115)</f>
        <v>0</v>
      </c>
      <c r="H121" s="278">
        <f>IF('Diet Plan'!H115="", "", 'Diet Plan'!H115)</f>
        <v>0</v>
      </c>
    </row>
    <row r="122" spans="1:8" x14ac:dyDescent="0.25">
      <c r="A122" s="210" t="str">
        <f>IF('Diet Plan'!A116="", "", 'Diet Plan'!A116)</f>
        <v/>
      </c>
      <c r="B122" s="230" t="str">
        <f>IF('Diet Plan'!B116="", "", 'Diet Plan'!B116)</f>
        <v>Total</v>
      </c>
      <c r="C122" s="511">
        <f>IF('Diet Plan'!C116="", "", 'Diet Plan'!C116)</f>
        <v>800</v>
      </c>
      <c r="D122" s="231" t="str">
        <f>IF('Diet Plan'!D116="", "", 'Diet Plan'!D116)</f>
        <v>gr</v>
      </c>
      <c r="E122" s="232">
        <f>IF('Diet Plan'!E116="", "", 'Diet Plan'!E116)</f>
        <v>325.8</v>
      </c>
      <c r="F122" s="232">
        <f>IF('Diet Plan'!F116="", "", 'Diet Plan'!F116)</f>
        <v>48.74</v>
      </c>
      <c r="G122" s="232">
        <f>IF('Diet Plan'!G116="", "", 'Diet Plan'!G116)</f>
        <v>31.3</v>
      </c>
      <c r="H122" s="280">
        <f>IF('Diet Plan'!H116="", "", 'Diet Plan'!H116)</f>
        <v>1.3</v>
      </c>
    </row>
    <row r="123" spans="1:8" x14ac:dyDescent="0.25">
      <c r="A123" s="210" t="str">
        <f>IF('Diet Plan'!A117="", "", 'Diet Plan'!A117)</f>
        <v/>
      </c>
      <c r="B123" s="193" t="str">
        <f>IF('Diet Plan'!B117="", "", 'Diet Plan'!B117)</f>
        <v>Energy %</v>
      </c>
      <c r="C123" s="512">
        <f>IF('Diet Plan'!C117="", "", 'Diet Plan'!C117)</f>
        <v>40.725000000000001</v>
      </c>
      <c r="D123" s="169" t="str">
        <f>IF('Diet Plan'!D117="", "", 'Diet Plan'!D117)</f>
        <v>Kcal/100 gr</v>
      </c>
      <c r="E123" s="188" t="str">
        <f>IF('Diet Plan'!E117="", "", 'Diet Plan'!E117)</f>
        <v/>
      </c>
      <c r="F123" s="189">
        <f>IF('Diet Plan'!F117="", "", 'Diet Plan'!F117)</f>
        <v>0.5874766467787621</v>
      </c>
      <c r="G123" s="189">
        <f>IF('Diet Plan'!G117="", "", 'Diet Plan'!G117)</f>
        <v>0.37726752244922557</v>
      </c>
      <c r="H123" s="281">
        <f>IF('Diet Plan'!H117="", "", 'Diet Plan'!H117)</f>
        <v>3.5255830772012296E-2</v>
      </c>
    </row>
    <row r="124" spans="1:8" ht="13.8" thickBot="1" x14ac:dyDescent="0.3">
      <c r="A124" s="210" t="str">
        <f>IF('Diet Plan'!A118="", "", 'Diet Plan'!A118)</f>
        <v/>
      </c>
      <c r="B124" s="194" t="s">
        <v>715</v>
      </c>
      <c r="C124" s="169" t="str">
        <f>IF('Diet Plan'!C118="", "", 'Diet Plan'!C118)</f>
        <v/>
      </c>
      <c r="D124" s="169" t="str">
        <f>IF('Diet Plan'!D118="", "", 'Diet Plan'!D118)</f>
        <v/>
      </c>
      <c r="E124" s="233">
        <f>IF('Diet Plan'!E118="", "", 'Diet Plan'!E118)</f>
        <v>8.6643175320789842E-2</v>
      </c>
      <c r="F124" s="234">
        <f>IF('Diet Plan'!F118="", "", 'Diet Plan'!F118)</f>
        <v>0.17282538838286463</v>
      </c>
      <c r="G124" s="234">
        <f>IF('Diet Plan'!G118="", "", 'Diet Plan'!G118)</f>
        <v>6.6591317066684391E-2</v>
      </c>
      <c r="H124" s="285">
        <f>IF('Diet Plan'!H118="", "", 'Diet Plan'!H118)</f>
        <v>1.5557476231633534E-2</v>
      </c>
    </row>
    <row r="125" spans="1:8" ht="13.8" thickBot="1" x14ac:dyDescent="0.3">
      <c r="A125" s="235"/>
      <c r="B125" s="236"/>
      <c r="C125" s="236"/>
      <c r="D125" s="259" t="s">
        <v>728</v>
      </c>
      <c r="E125" s="259"/>
      <c r="F125" s="237" t="s">
        <v>712</v>
      </c>
      <c r="G125" s="237" t="s">
        <v>713</v>
      </c>
      <c r="H125" s="277" t="s">
        <v>714</v>
      </c>
    </row>
    <row r="126" spans="1:8" x14ac:dyDescent="0.25">
      <c r="A126" s="195" t="s">
        <v>410</v>
      </c>
      <c r="B126" s="197" t="str">
        <f>IF('Diet Plan'!B120="", "", 'Diet Plan'!B120)</f>
        <v/>
      </c>
      <c r="C126" s="197" t="str">
        <f>IF('Diet Plan'!C120="", "", 'Diet Plan'!C120)</f>
        <v/>
      </c>
      <c r="D126" s="197" t="str">
        <f>IF('Diet Plan'!D120="", "", 'Diet Plan'!D120)</f>
        <v/>
      </c>
      <c r="E126" s="198" t="str">
        <f>IF('Diet Plan'!E120="", "", 'Diet Plan'!E120)</f>
        <v/>
      </c>
      <c r="F126" s="198">
        <f>IF('Diet Plan'!F120="", "", 'Diet Plan'!F120)</f>
        <v>302.71999999999997</v>
      </c>
      <c r="G126" s="198">
        <f>IF('Diet Plan'!G120="", "", 'Diet Plan'!G120)</f>
        <v>508.41500000000008</v>
      </c>
      <c r="H126" s="286">
        <f>IF('Diet Plan'!H120="", "", 'Diet Plan'!H120)</f>
        <v>64.015000000000001</v>
      </c>
    </row>
    <row r="127" spans="1:8" x14ac:dyDescent="0.25">
      <c r="A127" s="199" t="s">
        <v>411</v>
      </c>
      <c r="B127" s="200" t="str">
        <f>IF('Diet Plan'!B121="", "", 'Diet Plan'!B121)</f>
        <v/>
      </c>
      <c r="C127" s="200" t="str">
        <f>IF('Diet Plan'!C121="", "", 'Diet Plan'!C121)</f>
        <v/>
      </c>
      <c r="D127" s="241">
        <f>IF('Diet Plan'!E121="", "", 'Diet Plan'!E121)</f>
        <v>3758.1000000000004</v>
      </c>
      <c r="E127" s="7" t="s">
        <v>711</v>
      </c>
      <c r="F127" s="185">
        <f>IF('Diet Plan'!F121="", "", 'Diet Plan'!F121)</f>
        <v>1210.8799999999999</v>
      </c>
      <c r="G127" s="185">
        <f>IF('Diet Plan'!G121="", "", 'Diet Plan'!G121)</f>
        <v>2033.6600000000003</v>
      </c>
      <c r="H127" s="287">
        <f>IF('Diet Plan'!H121="", "", 'Diet Plan'!H121)</f>
        <v>576.13499999999999</v>
      </c>
    </row>
    <row r="128" spans="1:8" ht="13.8" thickBot="1" x14ac:dyDescent="0.3">
      <c r="A128" s="201" t="s">
        <v>710</v>
      </c>
      <c r="B128" s="202" t="str">
        <f>IF('Diet Plan'!B122="", "", 'Diet Plan'!B122)</f>
        <v/>
      </c>
      <c r="C128" s="202" t="str">
        <f>IF('Diet Plan'!C122="", "", 'Diet Plan'!C122)</f>
        <v/>
      </c>
      <c r="D128" s="202" t="str">
        <f>IF('Diet Plan'!D122="", "", 'Diet Plan'!D122)</f>
        <v/>
      </c>
      <c r="E128" s="203" t="str">
        <f>IF('Diet Plan'!E122="", "", 'Diet Plan'!E122)</f>
        <v/>
      </c>
      <c r="F128" s="204">
        <f>IF('Diet Plan'!F122="", "", 'Diet Plan'!F122)</f>
        <v>0.31692829146682194</v>
      </c>
      <c r="G128" s="204">
        <f>IF('Diet Plan'!G122="", "", 'Diet Plan'!G122)</f>
        <v>0.53227767344775467</v>
      </c>
      <c r="H128" s="288">
        <f>IF('Diet Plan'!H122="", "", 'Diet Plan'!H122)</f>
        <v>0.15079403508542338</v>
      </c>
    </row>
    <row r="129" spans="1:8" x14ac:dyDescent="0.25">
      <c r="A129" s="195" t="s">
        <v>412</v>
      </c>
      <c r="B129" s="196"/>
      <c r="C129" s="196" t="str">
        <f>IF('Diet Plan'!C123="", "", 'Diet Plan'!C123)</f>
        <v/>
      </c>
      <c r="D129" s="240">
        <f>C16</f>
        <v>3760.25</v>
      </c>
      <c r="E129" s="205" t="s">
        <v>711</v>
      </c>
      <c r="F129" s="206">
        <f>IF('Diet Plan'!F123="", "", 'Diet Plan'!F123)</f>
        <v>282.01875000000001</v>
      </c>
      <c r="G129" s="206">
        <f>IF('Diet Plan'!G123="", "", 'Diet Plan'!G123)</f>
        <v>470.03125</v>
      </c>
      <c r="H129" s="289">
        <f>IF('Diet Plan'!H123="", "", 'Diet Plan'!H123)</f>
        <v>83.561111111111117</v>
      </c>
    </row>
    <row r="130" spans="1:8" x14ac:dyDescent="0.25">
      <c r="A130" s="199" t="s">
        <v>413</v>
      </c>
      <c r="B130" s="200"/>
      <c r="C130" s="200" t="str">
        <f>IF('Diet Plan'!C124="", "", 'Diet Plan'!C124)</f>
        <v/>
      </c>
      <c r="D130" s="200" t="str">
        <f>IF('Diet Plan'!D124="", "", 'Diet Plan'!D124)</f>
        <v/>
      </c>
      <c r="E130" s="185" t="str">
        <f>IF('Diet Plan'!E124="", "", 'Diet Plan'!E124)</f>
        <v/>
      </c>
      <c r="F130" s="391">
        <f>IF('Diet Plan'!F124="", "", 'Diet Plan'!F124)</f>
        <v>20.701249999999959</v>
      </c>
      <c r="G130" s="391">
        <f>IF('Diet Plan'!G124="", "", 'Diet Plan'!G124)</f>
        <v>38.383750000000077</v>
      </c>
      <c r="H130" s="392">
        <f>IF('Diet Plan'!H124="", "", 'Diet Plan'!H124)</f>
        <v>-19.546111111111117</v>
      </c>
    </row>
    <row r="131" spans="1:8" ht="13.8" thickBot="1" x14ac:dyDescent="0.3">
      <c r="A131" s="201" t="s">
        <v>414</v>
      </c>
      <c r="B131" s="202"/>
      <c r="C131" s="202" t="str">
        <f>IF('Diet Plan'!C125="", "", 'Diet Plan'!C125)</f>
        <v/>
      </c>
      <c r="D131" s="395">
        <f>IF('Diet Plan'!E125="", "", 'Diet Plan'!E125)</f>
        <v>-2.1499999999996362</v>
      </c>
      <c r="E131" s="242" t="s">
        <v>711</v>
      </c>
      <c r="F131" s="393">
        <f>IF('Diet Plan'!F125="", "", 'Diet Plan'!F125)</f>
        <v>82.804999999999836</v>
      </c>
      <c r="G131" s="393">
        <f>IF('Diet Plan'!G125="", "", 'Diet Plan'!G125)</f>
        <v>153.53500000000031</v>
      </c>
      <c r="H131" s="394">
        <f>IF('Diet Plan'!H125="", "", 'Diet Plan'!H125)</f>
        <v>-175.91500000000008</v>
      </c>
    </row>
    <row r="132" spans="1:8" x14ac:dyDescent="0.25">
      <c r="A132" s="269" t="s">
        <v>720</v>
      </c>
      <c r="B132" s="270"/>
      <c r="C132" s="270"/>
      <c r="D132" s="270"/>
      <c r="E132" s="270"/>
      <c r="F132" s="270"/>
      <c r="G132" s="270"/>
      <c r="H132" s="271"/>
    </row>
    <row r="133" spans="1:8" ht="19.95" customHeight="1" thickBot="1" x14ac:dyDescent="0.3">
      <c r="A133" s="272"/>
      <c r="B133" s="273" t="s">
        <v>729</v>
      </c>
      <c r="C133" s="274" t="s">
        <v>853</v>
      </c>
      <c r="D133" s="275"/>
      <c r="E133" s="275"/>
      <c r="F133" s="275"/>
      <c r="G133" s="275"/>
      <c r="H133" s="276"/>
    </row>
  </sheetData>
  <sheetProtection algorithmName="SHA-512" hashValue="YM8MzrYw6xt/ji4eZJFTsuOVtNNR7ewFjlf1o0gaD8opc1lnkbVwdrnwvxFi783LJlr28wMc1WlsoP6aqGQzFQ==" saltValue="ExnbR2WAFhTPxsknMSlf1A==" spinCount="100000" sheet="1" objects="1" scenarios="1"/>
  <phoneticPr fontId="5" type="noConversion"/>
  <conditionalFormatting sqref="F130:H130 D131">
    <cfRule type="cellIs" dxfId="5" priority="1" stopIfTrue="1" operator="greaterThanOrEqual">
      <formula>0</formula>
    </cfRule>
    <cfRule type="cellIs" dxfId="4" priority="2" stopIfTrue="1" operator="lessThan">
      <formula>0</formula>
    </cfRule>
  </conditionalFormatting>
  <conditionalFormatting sqref="F131:H131">
    <cfRule type="cellIs" dxfId="3" priority="3" stopIfTrue="1" operator="greaterThanOrEqual">
      <formula>0</formula>
    </cfRule>
    <cfRule type="cellIs" dxfId="2" priority="4" stopIfTrue="1" operator="lessThan">
      <formula>0</formula>
    </cfRule>
  </conditionalFormatting>
  <conditionalFormatting sqref="D12:D15">
    <cfRule type="expression" dxfId="1" priority="5" stopIfTrue="1">
      <formula>ISNUMBER($C$7)</formula>
    </cfRule>
  </conditionalFormatting>
  <conditionalFormatting sqref="F12:F15">
    <cfRule type="expression" dxfId="0" priority="6" stopIfTrue="1">
      <formula>ISNUMBER($C$7)</formula>
    </cfRule>
  </conditionalFormatting>
  <hyperlinks>
    <hyperlink ref="B1" r:id="rId1" display="         TRUE-NATURAL-BODYBUILDING.COM" xr:uid="{00000000-0004-0000-0200-000000000000}"/>
    <hyperlink ref="B133" r:id="rId2" xr:uid="{00000000-0004-0000-0200-000001000000}"/>
  </hyperlinks>
  <printOptions horizontalCentered="1" verticalCentered="1"/>
  <pageMargins left="0.78740157480314965" right="0.78740157480314965" top="1.1811023622047245" bottom="1.1811023622047245" header="0.59055118110236227" footer="0.59055118110236227"/>
  <pageSetup scale="66" fitToHeight="2" orientation="portrait" errors="blank" horizontalDpi="300" verticalDpi="300" r:id="rId3"/>
  <headerFooter alignWithMargins="0">
    <oddHeader>&amp;L&amp;12&amp;D&amp;C&amp;12&amp;F&amp;R&amp;12Page &amp;P</oddHeader>
    <oddFooter>&amp;C&amp;12True-Natural-Bodybuilding.com</oddFooter>
  </headerFooter>
  <rowBreaks count="1" manualBreakCount="1">
    <brk id="72"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43"/>
  <sheetViews>
    <sheetView workbookViewId="0">
      <pane xSplit="1" ySplit="3" topLeftCell="B4" activePane="bottomRight" state="frozen"/>
      <selection pane="topRight" activeCell="B1" sqref="B1"/>
      <selection pane="bottomLeft" activeCell="A4" sqref="A4"/>
      <selection pane="bottomRight"/>
    </sheetView>
  </sheetViews>
  <sheetFormatPr defaultColWidth="8.77734375" defaultRowHeight="13.2" x14ac:dyDescent="0.25"/>
  <cols>
    <col min="1" max="1" width="47.6640625" style="553" customWidth="1"/>
    <col min="2" max="2" width="26.21875" style="571" bestFit="1" customWidth="1"/>
    <col min="3" max="5" width="17.6640625" style="519" customWidth="1"/>
    <col min="6" max="6" width="17.6640625" style="514" customWidth="1"/>
    <col min="7" max="9" width="17.6640625" style="519" customWidth="1"/>
    <col min="10" max="10" width="17.6640625" style="474" customWidth="1"/>
    <col min="11" max="13" width="17.6640625" style="470" customWidth="1"/>
    <col min="14" max="14" width="17.6640625" style="471" customWidth="1"/>
    <col min="15" max="17" width="17.6640625" style="470" customWidth="1"/>
    <col min="18" max="18" width="17.6640625" style="471" customWidth="1"/>
    <col min="19" max="21" width="17.6640625" style="472" customWidth="1"/>
    <col min="22" max="22" width="17.6640625" style="473" customWidth="1"/>
    <col min="23" max="25" width="17.6640625" style="470" customWidth="1"/>
    <col min="26" max="26" width="17.6640625" style="471" customWidth="1"/>
    <col min="27" max="29" width="17.6640625" style="472" customWidth="1"/>
    <col min="30" max="30" width="17.6640625" style="473" customWidth="1"/>
    <col min="31" max="33" width="17.6640625" style="472" customWidth="1"/>
    <col min="34" max="34" width="17.6640625" style="473" customWidth="1"/>
    <col min="35" max="37" width="17.6640625" style="470" customWidth="1"/>
    <col min="38" max="38" width="17.6640625" style="471" customWidth="1"/>
    <col min="39" max="41" width="17.6640625" style="470" customWidth="1"/>
    <col min="42" max="42" width="17.6640625" style="471" customWidth="1"/>
    <col min="43" max="16384" width="8.77734375" style="472"/>
  </cols>
  <sheetData>
    <row r="1" spans="1:42" s="467" customFormat="1" ht="40.049999999999997" customHeight="1" thickBot="1" x14ac:dyDescent="0.3">
      <c r="A1" s="552" t="s">
        <v>914</v>
      </c>
      <c r="B1" s="570"/>
      <c r="C1" s="466"/>
      <c r="D1" s="466"/>
      <c r="E1" s="466"/>
      <c r="F1" s="524"/>
      <c r="G1" s="466"/>
      <c r="H1" s="466"/>
      <c r="I1" s="466"/>
      <c r="J1" s="524"/>
      <c r="K1" s="466"/>
      <c r="L1" s="466"/>
      <c r="M1" s="466"/>
      <c r="N1" s="524"/>
      <c r="O1" s="466"/>
      <c r="P1" s="466"/>
      <c r="Q1" s="466"/>
      <c r="R1" s="524"/>
      <c r="V1" s="525"/>
      <c r="W1" s="466"/>
      <c r="X1" s="466"/>
      <c r="Y1" s="466"/>
      <c r="Z1" s="466"/>
      <c r="AD1" s="525"/>
      <c r="AH1" s="525"/>
      <c r="AI1" s="466"/>
      <c r="AJ1" s="466"/>
      <c r="AK1" s="466"/>
      <c r="AL1" s="466"/>
      <c r="AM1" s="466"/>
      <c r="AN1" s="466"/>
      <c r="AO1" s="466"/>
      <c r="AP1" s="466"/>
    </row>
    <row r="2" spans="1:42" s="565" customFormat="1" ht="15.6" x14ac:dyDescent="0.25">
      <c r="A2" s="551" t="s">
        <v>859</v>
      </c>
      <c r="B2" s="573" t="s">
        <v>860</v>
      </c>
      <c r="C2" s="583" t="s">
        <v>918</v>
      </c>
      <c r="D2" s="583"/>
      <c r="E2" s="583"/>
      <c r="F2" s="584"/>
      <c r="G2" s="583" t="s">
        <v>913</v>
      </c>
      <c r="H2" s="583"/>
      <c r="I2" s="583"/>
      <c r="J2" s="584"/>
      <c r="K2" s="583" t="s">
        <v>901</v>
      </c>
      <c r="L2" s="583"/>
      <c r="M2" s="583"/>
      <c r="N2" s="584"/>
      <c r="O2" s="583" t="s">
        <v>902</v>
      </c>
      <c r="P2" s="583"/>
      <c r="Q2" s="583"/>
      <c r="R2" s="584"/>
      <c r="S2" s="583" t="s">
        <v>903</v>
      </c>
      <c r="T2" s="583"/>
      <c r="U2" s="583"/>
      <c r="V2" s="584"/>
      <c r="W2" s="583" t="s">
        <v>906</v>
      </c>
      <c r="X2" s="583"/>
      <c r="Y2" s="583"/>
      <c r="Z2" s="584"/>
      <c r="AA2" s="583" t="s">
        <v>905</v>
      </c>
      <c r="AB2" s="583"/>
      <c r="AC2" s="583"/>
      <c r="AD2" s="584"/>
      <c r="AE2" s="583" t="s">
        <v>904</v>
      </c>
      <c r="AF2" s="583"/>
      <c r="AG2" s="583"/>
      <c r="AH2" s="584"/>
      <c r="AI2" s="583" t="s">
        <v>920</v>
      </c>
      <c r="AJ2" s="583"/>
      <c r="AK2" s="583"/>
      <c r="AL2" s="584"/>
      <c r="AM2" s="583" t="s">
        <v>907</v>
      </c>
      <c r="AN2" s="583"/>
      <c r="AO2" s="583"/>
      <c r="AP2" s="584"/>
    </row>
    <row r="3" spans="1:42" s="569" customFormat="1" ht="13.8" thickBot="1" x14ac:dyDescent="0.3">
      <c r="A3" s="468" t="s">
        <v>861</v>
      </c>
      <c r="B3" s="574"/>
      <c r="C3" s="566" t="s">
        <v>911</v>
      </c>
      <c r="D3" s="567" t="s">
        <v>908</v>
      </c>
      <c r="E3" s="567" t="s">
        <v>909</v>
      </c>
      <c r="F3" s="568" t="s">
        <v>862</v>
      </c>
      <c r="G3" s="566" t="s">
        <v>911</v>
      </c>
      <c r="H3" s="567" t="s">
        <v>908</v>
      </c>
      <c r="I3" s="567" t="s">
        <v>909</v>
      </c>
      <c r="J3" s="568" t="s">
        <v>862</v>
      </c>
      <c r="K3" s="566" t="s">
        <v>911</v>
      </c>
      <c r="L3" s="567" t="s">
        <v>908</v>
      </c>
      <c r="M3" s="567" t="s">
        <v>909</v>
      </c>
      <c r="N3" s="568" t="s">
        <v>862</v>
      </c>
      <c r="O3" s="566" t="s">
        <v>911</v>
      </c>
      <c r="P3" s="567" t="s">
        <v>908</v>
      </c>
      <c r="Q3" s="567" t="s">
        <v>909</v>
      </c>
      <c r="R3" s="568" t="s">
        <v>862</v>
      </c>
      <c r="S3" s="566" t="s">
        <v>911</v>
      </c>
      <c r="T3" s="567" t="s">
        <v>908</v>
      </c>
      <c r="U3" s="567" t="s">
        <v>909</v>
      </c>
      <c r="V3" s="568" t="s">
        <v>862</v>
      </c>
      <c r="W3" s="566" t="s">
        <v>911</v>
      </c>
      <c r="X3" s="567" t="s">
        <v>908</v>
      </c>
      <c r="Y3" s="567" t="s">
        <v>909</v>
      </c>
      <c r="Z3" s="568" t="s">
        <v>862</v>
      </c>
      <c r="AA3" s="566" t="s">
        <v>911</v>
      </c>
      <c r="AB3" s="567" t="s">
        <v>908</v>
      </c>
      <c r="AC3" s="567" t="s">
        <v>909</v>
      </c>
      <c r="AD3" s="568" t="s">
        <v>862</v>
      </c>
      <c r="AE3" s="566" t="s">
        <v>911</v>
      </c>
      <c r="AF3" s="567" t="s">
        <v>908</v>
      </c>
      <c r="AG3" s="567" t="s">
        <v>909</v>
      </c>
      <c r="AH3" s="568" t="s">
        <v>862</v>
      </c>
      <c r="AI3" s="566" t="s">
        <v>911</v>
      </c>
      <c r="AJ3" s="567" t="s">
        <v>908</v>
      </c>
      <c r="AK3" s="567" t="s">
        <v>909</v>
      </c>
      <c r="AL3" s="568" t="s">
        <v>862</v>
      </c>
      <c r="AM3" s="566" t="s">
        <v>911</v>
      </c>
      <c r="AN3" s="567" t="s">
        <v>908</v>
      </c>
      <c r="AO3" s="567" t="s">
        <v>909</v>
      </c>
      <c r="AP3" s="568" t="s">
        <v>862</v>
      </c>
    </row>
    <row r="4" spans="1:42" x14ac:dyDescent="0.25">
      <c r="A4" s="469" t="s">
        <v>278</v>
      </c>
      <c r="B4" s="474" t="s">
        <v>863</v>
      </c>
      <c r="C4" s="549"/>
      <c r="D4" s="537"/>
      <c r="E4" s="537">
        <v>200</v>
      </c>
      <c r="F4" s="555">
        <v>200</v>
      </c>
      <c r="G4" s="549"/>
      <c r="H4" s="537"/>
      <c r="I4" s="537">
        <v>200</v>
      </c>
      <c r="J4" s="555">
        <v>200</v>
      </c>
      <c r="K4" s="549"/>
      <c r="L4" s="537"/>
      <c r="M4" s="537">
        <v>200</v>
      </c>
      <c r="N4" s="555">
        <v>200</v>
      </c>
      <c r="O4" s="549"/>
      <c r="P4" s="537"/>
      <c r="Q4" s="537">
        <v>200</v>
      </c>
      <c r="R4" s="555">
        <v>200</v>
      </c>
      <c r="S4" s="549"/>
      <c r="T4" s="537"/>
      <c r="U4" s="537">
        <v>200</v>
      </c>
      <c r="V4" s="555">
        <v>200</v>
      </c>
      <c r="W4" s="549"/>
      <c r="X4" s="537"/>
      <c r="Y4" s="537">
        <v>200</v>
      </c>
      <c r="Z4" s="555">
        <v>200</v>
      </c>
      <c r="AA4" s="549"/>
      <c r="AB4" s="537"/>
      <c r="AC4" s="537">
        <v>200</v>
      </c>
      <c r="AD4" s="555">
        <v>200</v>
      </c>
      <c r="AE4" s="549"/>
      <c r="AF4" s="537"/>
      <c r="AG4" s="537">
        <v>200</v>
      </c>
      <c r="AH4" s="555">
        <v>200</v>
      </c>
      <c r="AI4" s="549"/>
      <c r="AJ4" s="537"/>
      <c r="AK4" s="537">
        <v>200</v>
      </c>
      <c r="AL4" s="555">
        <v>200</v>
      </c>
      <c r="AM4" s="549"/>
      <c r="AN4" s="537"/>
      <c r="AO4" s="537">
        <v>200</v>
      </c>
      <c r="AP4" s="555">
        <v>200</v>
      </c>
    </row>
    <row r="5" spans="1:42" x14ac:dyDescent="0.25">
      <c r="A5" s="469" t="s">
        <v>864</v>
      </c>
      <c r="B5" s="474" t="s">
        <v>863</v>
      </c>
      <c r="C5" s="541">
        <v>200</v>
      </c>
      <c r="D5" s="534">
        <v>200</v>
      </c>
      <c r="E5" s="534"/>
      <c r="F5" s="556"/>
      <c r="G5" s="541">
        <v>200</v>
      </c>
      <c r="H5" s="534">
        <v>200</v>
      </c>
      <c r="I5" s="534"/>
      <c r="J5" s="556"/>
      <c r="K5" s="541">
        <v>200</v>
      </c>
      <c r="L5" s="534">
        <v>200</v>
      </c>
      <c r="M5" s="534"/>
      <c r="N5" s="556"/>
      <c r="O5" s="541">
        <v>200</v>
      </c>
      <c r="P5" s="534">
        <v>200</v>
      </c>
      <c r="Q5" s="534"/>
      <c r="R5" s="556"/>
      <c r="S5" s="541">
        <v>200</v>
      </c>
      <c r="T5" s="534">
        <v>200</v>
      </c>
      <c r="U5" s="534"/>
      <c r="V5" s="556"/>
      <c r="W5" s="541">
        <v>200</v>
      </c>
      <c r="X5" s="534">
        <v>200</v>
      </c>
      <c r="Y5" s="534"/>
      <c r="Z5" s="556"/>
      <c r="AA5" s="541">
        <v>200</v>
      </c>
      <c r="AB5" s="534">
        <v>200</v>
      </c>
      <c r="AC5" s="534"/>
      <c r="AD5" s="556"/>
      <c r="AE5" s="541">
        <v>200</v>
      </c>
      <c r="AF5" s="534">
        <v>200</v>
      </c>
      <c r="AG5" s="534"/>
      <c r="AH5" s="556"/>
      <c r="AI5" s="541">
        <v>200</v>
      </c>
      <c r="AJ5" s="534">
        <v>200</v>
      </c>
      <c r="AK5" s="534"/>
      <c r="AL5" s="556"/>
      <c r="AM5" s="541">
        <v>200</v>
      </c>
      <c r="AN5" s="534">
        <v>200</v>
      </c>
      <c r="AO5" s="534"/>
      <c r="AP5" s="556"/>
    </row>
    <row r="6" spans="1:42" x14ac:dyDescent="0.25">
      <c r="A6" s="469" t="s">
        <v>865</v>
      </c>
      <c r="B6" s="514" t="s">
        <v>866</v>
      </c>
      <c r="C6" s="541"/>
      <c r="D6" s="534">
        <v>60</v>
      </c>
      <c r="E6" s="534"/>
      <c r="F6" s="556">
        <v>60</v>
      </c>
      <c r="G6" s="541"/>
      <c r="H6" s="534">
        <v>60</v>
      </c>
      <c r="I6" s="534"/>
      <c r="J6" s="556">
        <v>60</v>
      </c>
      <c r="K6" s="541"/>
      <c r="L6" s="534">
        <v>60</v>
      </c>
      <c r="M6" s="534"/>
      <c r="N6" s="556">
        <v>60</v>
      </c>
      <c r="O6" s="541"/>
      <c r="P6" s="534">
        <v>60</v>
      </c>
      <c r="Q6" s="534"/>
      <c r="R6" s="556">
        <v>60</v>
      </c>
      <c r="S6" s="541"/>
      <c r="T6" s="534">
        <v>60</v>
      </c>
      <c r="U6" s="534"/>
      <c r="V6" s="556">
        <v>60</v>
      </c>
      <c r="W6" s="541"/>
      <c r="X6" s="534">
        <v>60</v>
      </c>
      <c r="Y6" s="534"/>
      <c r="Z6" s="556">
        <v>60</v>
      </c>
      <c r="AA6" s="541"/>
      <c r="AB6" s="534">
        <v>60</v>
      </c>
      <c r="AC6" s="534"/>
      <c r="AD6" s="556">
        <v>60</v>
      </c>
      <c r="AE6" s="541"/>
      <c r="AF6" s="534">
        <v>60</v>
      </c>
      <c r="AG6" s="534"/>
      <c r="AH6" s="556">
        <v>60</v>
      </c>
      <c r="AI6" s="541">
        <v>40</v>
      </c>
      <c r="AJ6" s="534">
        <v>100</v>
      </c>
      <c r="AK6" s="534">
        <v>40</v>
      </c>
      <c r="AL6" s="556">
        <v>100</v>
      </c>
      <c r="AM6" s="541"/>
      <c r="AN6" s="534">
        <v>60</v>
      </c>
      <c r="AO6" s="534"/>
      <c r="AP6" s="556">
        <v>60</v>
      </c>
    </row>
    <row r="7" spans="1:42" s="516" customFormat="1" x14ac:dyDescent="0.25">
      <c r="A7" s="517" t="s">
        <v>898</v>
      </c>
      <c r="B7" s="529" t="s">
        <v>867</v>
      </c>
      <c r="C7" s="542"/>
      <c r="D7" s="534"/>
      <c r="E7" s="534"/>
      <c r="F7" s="557"/>
      <c r="G7" s="542"/>
      <c r="H7" s="534"/>
      <c r="I7" s="534"/>
      <c r="J7" s="557"/>
      <c r="K7" s="542">
        <v>425</v>
      </c>
      <c r="L7" s="534">
        <v>340</v>
      </c>
      <c r="M7" s="534">
        <v>400</v>
      </c>
      <c r="N7" s="557">
        <v>315</v>
      </c>
      <c r="O7" s="542"/>
      <c r="P7" s="534"/>
      <c r="Q7" s="534"/>
      <c r="R7" s="557"/>
      <c r="S7" s="542">
        <v>425</v>
      </c>
      <c r="T7" s="534">
        <v>340</v>
      </c>
      <c r="U7" s="534">
        <v>400</v>
      </c>
      <c r="V7" s="557">
        <v>315</v>
      </c>
      <c r="W7" s="542">
        <v>425</v>
      </c>
      <c r="X7" s="534">
        <v>340</v>
      </c>
      <c r="Y7" s="534">
        <v>400</v>
      </c>
      <c r="Z7" s="557">
        <v>315</v>
      </c>
      <c r="AA7" s="542"/>
      <c r="AB7" s="534"/>
      <c r="AC7" s="534"/>
      <c r="AD7" s="557"/>
      <c r="AE7" s="542">
        <v>425</v>
      </c>
      <c r="AF7" s="534">
        <v>340</v>
      </c>
      <c r="AG7" s="534">
        <v>400</v>
      </c>
      <c r="AH7" s="557">
        <v>315</v>
      </c>
      <c r="AI7" s="542"/>
      <c r="AJ7" s="534"/>
      <c r="AK7" s="534"/>
      <c r="AL7" s="557"/>
      <c r="AM7" s="542"/>
      <c r="AN7" s="534"/>
      <c r="AO7" s="534"/>
      <c r="AP7" s="557"/>
    </row>
    <row r="8" spans="1:42" s="516" customFormat="1" x14ac:dyDescent="0.25">
      <c r="A8" s="517" t="s">
        <v>899</v>
      </c>
      <c r="B8" s="529" t="s">
        <v>867</v>
      </c>
      <c r="C8" s="542">
        <v>425</v>
      </c>
      <c r="D8" s="534">
        <v>340</v>
      </c>
      <c r="E8" s="534">
        <v>400</v>
      </c>
      <c r="F8" s="557">
        <v>315</v>
      </c>
      <c r="G8" s="542"/>
      <c r="H8" s="534"/>
      <c r="I8" s="534"/>
      <c r="J8" s="557"/>
      <c r="K8" s="542"/>
      <c r="L8" s="534"/>
      <c r="M8" s="534"/>
      <c r="N8" s="557"/>
      <c r="O8" s="542">
        <v>425</v>
      </c>
      <c r="P8" s="534">
        <v>340</v>
      </c>
      <c r="Q8" s="534">
        <v>400</v>
      </c>
      <c r="R8" s="557">
        <v>315</v>
      </c>
      <c r="S8" s="542"/>
      <c r="T8" s="534"/>
      <c r="U8" s="534"/>
      <c r="V8" s="557"/>
      <c r="W8" s="542"/>
      <c r="X8" s="534"/>
      <c r="Y8" s="534"/>
      <c r="Z8" s="557"/>
      <c r="AA8" s="542">
        <v>425</v>
      </c>
      <c r="AB8" s="534">
        <v>340</v>
      </c>
      <c r="AC8" s="534">
        <v>400</v>
      </c>
      <c r="AD8" s="557">
        <v>315</v>
      </c>
      <c r="AE8" s="542"/>
      <c r="AF8" s="534"/>
      <c r="AG8" s="534"/>
      <c r="AH8" s="557"/>
      <c r="AI8" s="542">
        <v>425</v>
      </c>
      <c r="AJ8" s="534">
        <v>340</v>
      </c>
      <c r="AK8" s="534">
        <v>400</v>
      </c>
      <c r="AL8" s="557">
        <v>315</v>
      </c>
      <c r="AM8" s="542">
        <v>425</v>
      </c>
      <c r="AN8" s="534">
        <v>340</v>
      </c>
      <c r="AO8" s="534">
        <v>400</v>
      </c>
      <c r="AP8" s="557">
        <v>315</v>
      </c>
    </row>
    <row r="9" spans="1:42" x14ac:dyDescent="0.25">
      <c r="A9" s="469" t="s">
        <v>868</v>
      </c>
      <c r="B9" s="474" t="s">
        <v>869</v>
      </c>
      <c r="C9" s="541"/>
      <c r="D9" s="534"/>
      <c r="E9" s="534"/>
      <c r="F9" s="556"/>
      <c r="G9" s="541">
        <v>325</v>
      </c>
      <c r="H9" s="534">
        <v>240</v>
      </c>
      <c r="I9" s="534">
        <v>300</v>
      </c>
      <c r="J9" s="556">
        <v>215</v>
      </c>
      <c r="K9" s="541"/>
      <c r="L9" s="534"/>
      <c r="M9" s="534"/>
      <c r="N9" s="556"/>
      <c r="O9" s="541"/>
      <c r="P9" s="534"/>
      <c r="Q9" s="534"/>
      <c r="R9" s="556"/>
      <c r="S9" s="541"/>
      <c r="T9" s="534"/>
      <c r="U9" s="534"/>
      <c r="V9" s="556"/>
      <c r="W9" s="541"/>
      <c r="X9" s="534"/>
      <c r="Y9" s="534"/>
      <c r="Z9" s="556"/>
      <c r="AA9" s="541"/>
      <c r="AB9" s="534"/>
      <c r="AC9" s="534"/>
      <c r="AD9" s="556"/>
      <c r="AE9" s="541"/>
      <c r="AF9" s="534"/>
      <c r="AG9" s="534"/>
      <c r="AH9" s="556"/>
      <c r="AI9" s="541"/>
      <c r="AJ9" s="534"/>
      <c r="AK9" s="534"/>
      <c r="AL9" s="556"/>
      <c r="AM9" s="541"/>
      <c r="AN9" s="534"/>
      <c r="AO9" s="534"/>
      <c r="AP9" s="556"/>
    </row>
    <row r="10" spans="1:42" x14ac:dyDescent="0.25">
      <c r="A10" s="469" t="s">
        <v>870</v>
      </c>
      <c r="B10" s="474" t="s">
        <v>871</v>
      </c>
      <c r="C10" s="541"/>
      <c r="D10" s="534"/>
      <c r="E10" s="534"/>
      <c r="F10" s="556"/>
      <c r="G10" s="541">
        <v>100</v>
      </c>
      <c r="H10" s="534">
        <v>100</v>
      </c>
      <c r="I10" s="534">
        <v>100</v>
      </c>
      <c r="J10" s="556">
        <v>100</v>
      </c>
      <c r="K10" s="541"/>
      <c r="L10" s="534"/>
      <c r="M10" s="534"/>
      <c r="N10" s="556"/>
      <c r="O10" s="541"/>
      <c r="P10" s="534"/>
      <c r="Q10" s="534"/>
      <c r="R10" s="556"/>
      <c r="S10" s="541"/>
      <c r="T10" s="534"/>
      <c r="U10" s="534"/>
      <c r="V10" s="556"/>
      <c r="W10" s="541"/>
      <c r="X10" s="534"/>
      <c r="Y10" s="534"/>
      <c r="Z10" s="556"/>
      <c r="AA10" s="541"/>
      <c r="AB10" s="534"/>
      <c r="AC10" s="534"/>
      <c r="AD10" s="556"/>
      <c r="AE10" s="541"/>
      <c r="AF10" s="534"/>
      <c r="AG10" s="534"/>
      <c r="AH10" s="556"/>
      <c r="AI10" s="541"/>
      <c r="AJ10" s="534"/>
      <c r="AK10" s="534"/>
      <c r="AL10" s="556"/>
      <c r="AM10" s="541"/>
      <c r="AN10" s="534"/>
      <c r="AO10" s="534"/>
      <c r="AP10" s="556"/>
    </row>
    <row r="11" spans="1:42" x14ac:dyDescent="0.25">
      <c r="A11" s="513" t="s">
        <v>917</v>
      </c>
      <c r="B11" s="474" t="s">
        <v>872</v>
      </c>
      <c r="C11" s="543"/>
      <c r="D11" s="534">
        <v>40</v>
      </c>
      <c r="E11" s="534">
        <v>40</v>
      </c>
      <c r="F11" s="556">
        <v>40</v>
      </c>
      <c r="G11" s="543"/>
      <c r="H11" s="534">
        <v>40</v>
      </c>
      <c r="I11" s="534">
        <v>40</v>
      </c>
      <c r="J11" s="556">
        <v>40</v>
      </c>
      <c r="K11" s="543"/>
      <c r="L11" s="534">
        <v>40</v>
      </c>
      <c r="M11" s="534">
        <v>40</v>
      </c>
      <c r="N11" s="556">
        <v>40</v>
      </c>
      <c r="O11" s="543"/>
      <c r="P11" s="534">
        <v>40</v>
      </c>
      <c r="Q11" s="534">
        <v>40</v>
      </c>
      <c r="R11" s="556">
        <v>40</v>
      </c>
      <c r="S11" s="543"/>
      <c r="T11" s="534">
        <v>40</v>
      </c>
      <c r="U11" s="534">
        <v>40</v>
      </c>
      <c r="V11" s="556">
        <v>40</v>
      </c>
      <c r="W11" s="543"/>
      <c r="X11" s="534">
        <v>40</v>
      </c>
      <c r="Y11" s="534">
        <v>40</v>
      </c>
      <c r="Z11" s="556">
        <v>40</v>
      </c>
      <c r="AA11" s="543"/>
      <c r="AB11" s="534">
        <v>40</v>
      </c>
      <c r="AC11" s="534">
        <v>40</v>
      </c>
      <c r="AD11" s="556">
        <v>40</v>
      </c>
      <c r="AE11" s="543"/>
      <c r="AF11" s="534">
        <v>40</v>
      </c>
      <c r="AG11" s="534">
        <v>40</v>
      </c>
      <c r="AH11" s="556">
        <v>40</v>
      </c>
      <c r="AI11" s="543"/>
      <c r="AJ11" s="534">
        <v>40</v>
      </c>
      <c r="AK11" s="534">
        <v>40</v>
      </c>
      <c r="AL11" s="556">
        <v>40</v>
      </c>
      <c r="AM11" s="543"/>
      <c r="AN11" s="534">
        <v>40</v>
      </c>
      <c r="AO11" s="534">
        <v>40</v>
      </c>
      <c r="AP11" s="556">
        <v>40</v>
      </c>
    </row>
    <row r="12" spans="1:42" x14ac:dyDescent="0.25">
      <c r="A12" s="469" t="s">
        <v>873</v>
      </c>
      <c r="B12" s="474" t="s">
        <v>874</v>
      </c>
      <c r="C12" s="543"/>
      <c r="D12" s="534"/>
      <c r="E12" s="534"/>
      <c r="F12" s="556"/>
      <c r="G12" s="543"/>
      <c r="H12" s="534"/>
      <c r="I12" s="534"/>
      <c r="J12" s="556"/>
      <c r="K12" s="543"/>
      <c r="L12" s="534"/>
      <c r="M12" s="534"/>
      <c r="N12" s="556"/>
      <c r="O12" s="543"/>
      <c r="P12" s="534"/>
      <c r="Q12" s="534"/>
      <c r="R12" s="556"/>
      <c r="S12" s="543"/>
      <c r="T12" s="534"/>
      <c r="U12" s="534"/>
      <c r="V12" s="556"/>
      <c r="W12" s="543"/>
      <c r="X12" s="534"/>
      <c r="Y12" s="534"/>
      <c r="Z12" s="556"/>
      <c r="AA12" s="543"/>
      <c r="AB12" s="534"/>
      <c r="AC12" s="534"/>
      <c r="AD12" s="556"/>
      <c r="AE12" s="543"/>
      <c r="AF12" s="534"/>
      <c r="AG12" s="534"/>
      <c r="AH12" s="556"/>
      <c r="AI12" s="543"/>
      <c r="AJ12" s="534"/>
      <c r="AK12" s="534"/>
      <c r="AL12" s="556"/>
      <c r="AM12" s="543"/>
      <c r="AN12" s="534"/>
      <c r="AO12" s="534"/>
      <c r="AP12" s="556"/>
    </row>
    <row r="13" spans="1:42" x14ac:dyDescent="0.25">
      <c r="A13" s="513" t="s">
        <v>919</v>
      </c>
      <c r="B13" s="474" t="s">
        <v>872</v>
      </c>
      <c r="C13" s="543">
        <v>40</v>
      </c>
      <c r="D13" s="534"/>
      <c r="E13" s="534"/>
      <c r="F13" s="556"/>
      <c r="G13" s="543">
        <v>40</v>
      </c>
      <c r="H13" s="534"/>
      <c r="I13" s="534"/>
      <c r="J13" s="556"/>
      <c r="K13" s="543">
        <v>40</v>
      </c>
      <c r="L13" s="534"/>
      <c r="M13" s="534"/>
      <c r="N13" s="556"/>
      <c r="O13" s="543">
        <v>40</v>
      </c>
      <c r="P13" s="534"/>
      <c r="Q13" s="534"/>
      <c r="R13" s="556"/>
      <c r="S13" s="543">
        <v>40</v>
      </c>
      <c r="T13" s="534"/>
      <c r="U13" s="534"/>
      <c r="V13" s="556"/>
      <c r="W13" s="543">
        <v>40</v>
      </c>
      <c r="X13" s="534"/>
      <c r="Y13" s="534"/>
      <c r="Z13" s="556"/>
      <c r="AA13" s="543">
        <v>40</v>
      </c>
      <c r="AB13" s="534"/>
      <c r="AC13" s="534"/>
      <c r="AD13" s="556"/>
      <c r="AE13" s="543">
        <v>40</v>
      </c>
      <c r="AF13" s="534"/>
      <c r="AG13" s="534"/>
      <c r="AH13" s="556"/>
      <c r="AI13" s="543">
        <v>40</v>
      </c>
      <c r="AJ13" s="534"/>
      <c r="AK13" s="534"/>
      <c r="AL13" s="556"/>
      <c r="AM13" s="543">
        <v>40</v>
      </c>
      <c r="AN13" s="534"/>
      <c r="AO13" s="534"/>
      <c r="AP13" s="556"/>
    </row>
    <row r="14" spans="1:42" x14ac:dyDescent="0.25">
      <c r="A14" s="469" t="s">
        <v>56</v>
      </c>
      <c r="B14" s="474" t="s">
        <v>875</v>
      </c>
      <c r="C14" s="541"/>
      <c r="D14" s="534">
        <v>25</v>
      </c>
      <c r="E14" s="534"/>
      <c r="F14" s="556">
        <v>25</v>
      </c>
      <c r="G14" s="541"/>
      <c r="H14" s="534">
        <v>25</v>
      </c>
      <c r="I14" s="534"/>
      <c r="J14" s="556">
        <v>25</v>
      </c>
      <c r="K14" s="541"/>
      <c r="L14" s="534">
        <v>25</v>
      </c>
      <c r="M14" s="534"/>
      <c r="N14" s="556">
        <v>25</v>
      </c>
      <c r="O14" s="541"/>
      <c r="P14" s="534">
        <v>25</v>
      </c>
      <c r="Q14" s="534"/>
      <c r="R14" s="556">
        <v>25</v>
      </c>
      <c r="S14" s="541"/>
      <c r="T14" s="534">
        <v>25</v>
      </c>
      <c r="U14" s="534"/>
      <c r="V14" s="556">
        <v>25</v>
      </c>
      <c r="W14" s="541"/>
      <c r="X14" s="534">
        <v>25</v>
      </c>
      <c r="Y14" s="534"/>
      <c r="Z14" s="556">
        <v>25</v>
      </c>
      <c r="AA14" s="541"/>
      <c r="AB14" s="534">
        <v>25</v>
      </c>
      <c r="AC14" s="534"/>
      <c r="AD14" s="556">
        <v>25</v>
      </c>
      <c r="AE14" s="541"/>
      <c r="AF14" s="534">
        <v>25</v>
      </c>
      <c r="AG14" s="534"/>
      <c r="AH14" s="556">
        <v>25</v>
      </c>
      <c r="AI14" s="541"/>
      <c r="AJ14" s="534">
        <v>25</v>
      </c>
      <c r="AK14" s="534"/>
      <c r="AL14" s="556">
        <v>25</v>
      </c>
      <c r="AM14" s="541"/>
      <c r="AN14" s="534">
        <v>25</v>
      </c>
      <c r="AO14" s="534"/>
      <c r="AP14" s="556">
        <v>25</v>
      </c>
    </row>
    <row r="15" spans="1:42" x14ac:dyDescent="0.25">
      <c r="A15" s="513" t="s">
        <v>900</v>
      </c>
      <c r="B15" s="474" t="s">
        <v>910</v>
      </c>
      <c r="C15" s="541"/>
      <c r="D15" s="534"/>
      <c r="E15" s="534">
        <v>25</v>
      </c>
      <c r="F15" s="556">
        <v>25</v>
      </c>
      <c r="G15" s="541"/>
      <c r="H15" s="534"/>
      <c r="I15" s="534">
        <v>25</v>
      </c>
      <c r="J15" s="556">
        <v>25</v>
      </c>
      <c r="K15" s="541"/>
      <c r="L15" s="534"/>
      <c r="M15" s="534">
        <v>25</v>
      </c>
      <c r="N15" s="556">
        <v>25</v>
      </c>
      <c r="O15" s="541"/>
      <c r="P15" s="534"/>
      <c r="Q15" s="534">
        <v>25</v>
      </c>
      <c r="R15" s="556">
        <v>25</v>
      </c>
      <c r="S15" s="541"/>
      <c r="T15" s="534"/>
      <c r="U15" s="534">
        <v>25</v>
      </c>
      <c r="V15" s="556">
        <v>25</v>
      </c>
      <c r="W15" s="541"/>
      <c r="X15" s="534"/>
      <c r="Y15" s="534">
        <v>25</v>
      </c>
      <c r="Z15" s="556">
        <v>25</v>
      </c>
      <c r="AA15" s="541"/>
      <c r="AB15" s="534"/>
      <c r="AC15" s="534">
        <v>25</v>
      </c>
      <c r="AD15" s="556">
        <v>25</v>
      </c>
      <c r="AE15" s="541"/>
      <c r="AF15" s="534"/>
      <c r="AG15" s="534">
        <v>25</v>
      </c>
      <c r="AH15" s="556">
        <v>25</v>
      </c>
      <c r="AI15" s="541"/>
      <c r="AJ15" s="534"/>
      <c r="AK15" s="534">
        <v>25</v>
      </c>
      <c r="AL15" s="556">
        <v>25</v>
      </c>
      <c r="AM15" s="541"/>
      <c r="AN15" s="534"/>
      <c r="AO15" s="534">
        <v>25</v>
      </c>
      <c r="AP15" s="556">
        <v>25</v>
      </c>
    </row>
    <row r="16" spans="1:42" x14ac:dyDescent="0.25">
      <c r="A16" s="513" t="s">
        <v>915</v>
      </c>
      <c r="B16" s="474" t="s">
        <v>876</v>
      </c>
      <c r="C16" s="541"/>
      <c r="D16" s="534"/>
      <c r="E16" s="534"/>
      <c r="F16" s="556"/>
      <c r="G16" s="541"/>
      <c r="H16" s="534"/>
      <c r="I16" s="534"/>
      <c r="J16" s="556"/>
      <c r="K16" s="541"/>
      <c r="L16" s="534"/>
      <c r="M16" s="534"/>
      <c r="N16" s="556"/>
      <c r="O16" s="541"/>
      <c r="P16" s="534"/>
      <c r="Q16" s="534"/>
      <c r="R16" s="556"/>
      <c r="S16" s="541"/>
      <c r="T16" s="534"/>
      <c r="U16" s="534"/>
      <c r="V16" s="556"/>
      <c r="W16" s="541">
        <v>10</v>
      </c>
      <c r="X16" s="534">
        <v>14</v>
      </c>
      <c r="Y16" s="534">
        <v>14</v>
      </c>
      <c r="Z16" s="556">
        <v>18</v>
      </c>
      <c r="AA16" s="541">
        <v>10</v>
      </c>
      <c r="AB16" s="534">
        <v>20</v>
      </c>
      <c r="AC16" s="534">
        <v>20</v>
      </c>
      <c r="AD16" s="556">
        <v>30</v>
      </c>
      <c r="AE16" s="541"/>
      <c r="AF16" s="534"/>
      <c r="AG16" s="534"/>
      <c r="AH16" s="556"/>
      <c r="AI16" s="541"/>
      <c r="AJ16" s="534"/>
      <c r="AK16" s="534"/>
      <c r="AL16" s="556"/>
      <c r="AM16" s="541"/>
      <c r="AN16" s="534"/>
      <c r="AO16" s="534"/>
      <c r="AP16" s="556"/>
    </row>
    <row r="17" spans="1:43" x14ac:dyDescent="0.25">
      <c r="A17" s="513" t="s">
        <v>916</v>
      </c>
      <c r="B17" s="474" t="s">
        <v>876</v>
      </c>
      <c r="C17" s="541"/>
      <c r="D17" s="534"/>
      <c r="E17" s="534"/>
      <c r="F17" s="556"/>
      <c r="G17" s="541"/>
      <c r="H17" s="534"/>
      <c r="I17" s="534"/>
      <c r="J17" s="556"/>
      <c r="K17" s="541"/>
      <c r="L17" s="534"/>
      <c r="M17" s="534"/>
      <c r="N17" s="556"/>
      <c r="O17" s="541">
        <v>10</v>
      </c>
      <c r="P17" s="534">
        <v>20</v>
      </c>
      <c r="Q17" s="534">
        <v>20</v>
      </c>
      <c r="R17" s="556">
        <v>30</v>
      </c>
      <c r="S17" s="541"/>
      <c r="T17" s="534"/>
      <c r="U17" s="534"/>
      <c r="V17" s="556"/>
      <c r="W17" s="541"/>
      <c r="X17" s="534"/>
      <c r="Y17" s="534"/>
      <c r="Z17" s="556"/>
      <c r="AA17" s="541"/>
      <c r="AB17" s="534"/>
      <c r="AC17" s="534"/>
      <c r="AD17" s="556"/>
      <c r="AE17" s="541"/>
      <c r="AF17" s="534"/>
      <c r="AG17" s="534"/>
      <c r="AH17" s="556"/>
      <c r="AI17" s="541"/>
      <c r="AJ17" s="534"/>
      <c r="AK17" s="534"/>
      <c r="AL17" s="556"/>
      <c r="AM17" s="541"/>
      <c r="AN17" s="534"/>
      <c r="AO17" s="534"/>
      <c r="AP17" s="556"/>
    </row>
    <row r="18" spans="1:43" x14ac:dyDescent="0.25">
      <c r="A18" s="469" t="s">
        <v>877</v>
      </c>
      <c r="B18" s="474" t="s">
        <v>878</v>
      </c>
      <c r="C18" s="541"/>
      <c r="D18" s="534"/>
      <c r="E18" s="534"/>
      <c r="F18" s="556"/>
      <c r="G18" s="541"/>
      <c r="H18" s="534"/>
      <c r="I18" s="534"/>
      <c r="J18" s="556"/>
      <c r="K18" s="541">
        <v>10</v>
      </c>
      <c r="L18" s="534">
        <v>20</v>
      </c>
      <c r="M18" s="534">
        <v>20</v>
      </c>
      <c r="N18" s="556">
        <v>30</v>
      </c>
      <c r="O18" s="541"/>
      <c r="P18" s="534"/>
      <c r="Q18" s="534"/>
      <c r="R18" s="556"/>
      <c r="S18" s="541">
        <v>4</v>
      </c>
      <c r="T18" s="534">
        <v>6</v>
      </c>
      <c r="U18" s="534">
        <v>6</v>
      </c>
      <c r="V18" s="556">
        <v>8</v>
      </c>
      <c r="W18" s="541">
        <v>4</v>
      </c>
      <c r="X18" s="534">
        <v>6</v>
      </c>
      <c r="Y18" s="534">
        <v>6</v>
      </c>
      <c r="Z18" s="556">
        <v>8</v>
      </c>
      <c r="AA18" s="541"/>
      <c r="AB18" s="534"/>
      <c r="AC18" s="534"/>
      <c r="AD18" s="556"/>
      <c r="AE18" s="541">
        <v>4</v>
      </c>
      <c r="AF18" s="534">
        <v>6</v>
      </c>
      <c r="AG18" s="534">
        <v>6</v>
      </c>
      <c r="AH18" s="556">
        <v>8</v>
      </c>
      <c r="AI18" s="541"/>
      <c r="AJ18" s="534"/>
      <c r="AK18" s="534"/>
      <c r="AL18" s="556"/>
      <c r="AM18" s="541"/>
      <c r="AN18" s="534"/>
      <c r="AO18" s="534"/>
      <c r="AP18" s="556"/>
    </row>
    <row r="19" spans="1:43" x14ac:dyDescent="0.25">
      <c r="A19" s="513" t="s">
        <v>922</v>
      </c>
      <c r="B19" s="474" t="s">
        <v>878</v>
      </c>
      <c r="C19" s="541"/>
      <c r="D19" s="534"/>
      <c r="E19" s="534"/>
      <c r="F19" s="556"/>
      <c r="G19" s="541"/>
      <c r="H19" s="534"/>
      <c r="I19" s="534"/>
      <c r="J19" s="556"/>
      <c r="K19" s="541"/>
      <c r="L19" s="534"/>
      <c r="M19" s="534"/>
      <c r="N19" s="556"/>
      <c r="O19" s="541"/>
      <c r="P19" s="534"/>
      <c r="Q19" s="534"/>
      <c r="R19" s="556"/>
      <c r="S19" s="541">
        <v>6</v>
      </c>
      <c r="T19" s="534">
        <v>10</v>
      </c>
      <c r="U19" s="534">
        <v>10</v>
      </c>
      <c r="V19" s="556">
        <v>14</v>
      </c>
      <c r="W19" s="541"/>
      <c r="X19" s="534"/>
      <c r="Y19" s="534"/>
      <c r="Z19" s="556"/>
      <c r="AA19" s="541"/>
      <c r="AB19" s="534"/>
      <c r="AC19" s="534"/>
      <c r="AD19" s="556"/>
      <c r="AE19" s="541"/>
      <c r="AF19" s="534"/>
      <c r="AG19" s="534"/>
      <c r="AH19" s="556"/>
      <c r="AI19" s="541"/>
      <c r="AJ19" s="534"/>
      <c r="AK19" s="534"/>
      <c r="AL19" s="556"/>
      <c r="AM19" s="541"/>
      <c r="AN19" s="534"/>
      <c r="AO19" s="534"/>
      <c r="AP19" s="556"/>
    </row>
    <row r="20" spans="1:43" x14ac:dyDescent="0.25">
      <c r="A20" s="513" t="s">
        <v>896</v>
      </c>
      <c r="B20" s="514" t="s">
        <v>876</v>
      </c>
      <c r="C20" s="543"/>
      <c r="D20" s="534"/>
      <c r="E20" s="534"/>
      <c r="F20" s="556"/>
      <c r="G20" s="543"/>
      <c r="H20" s="534"/>
      <c r="I20" s="534"/>
      <c r="J20" s="556"/>
      <c r="K20" s="543"/>
      <c r="L20" s="534"/>
      <c r="M20" s="534"/>
      <c r="N20" s="556"/>
      <c r="O20" s="543"/>
      <c r="P20" s="534"/>
      <c r="Q20" s="534"/>
      <c r="R20" s="556"/>
      <c r="S20" s="543"/>
      <c r="T20" s="534"/>
      <c r="U20" s="534"/>
      <c r="V20" s="556"/>
      <c r="W20" s="543"/>
      <c r="X20" s="534"/>
      <c r="Y20" s="534"/>
      <c r="Z20" s="556"/>
      <c r="AA20" s="543"/>
      <c r="AB20" s="534"/>
      <c r="AC20" s="534"/>
      <c r="AD20" s="556"/>
      <c r="AE20" s="543">
        <v>10</v>
      </c>
      <c r="AF20" s="534">
        <v>14</v>
      </c>
      <c r="AG20" s="534">
        <v>14</v>
      </c>
      <c r="AH20" s="556">
        <v>18</v>
      </c>
      <c r="AI20" s="543"/>
      <c r="AJ20" s="534"/>
      <c r="AK20" s="534"/>
      <c r="AL20" s="556"/>
      <c r="AM20" s="543"/>
      <c r="AN20" s="534"/>
      <c r="AO20" s="534"/>
      <c r="AP20" s="556"/>
    </row>
    <row r="21" spans="1:43" x14ac:dyDescent="0.25">
      <c r="A21" s="469" t="s">
        <v>238</v>
      </c>
      <c r="B21" s="474" t="s">
        <v>876</v>
      </c>
      <c r="C21" s="541"/>
      <c r="D21" s="534"/>
      <c r="E21" s="534"/>
      <c r="F21" s="556"/>
      <c r="G21" s="541">
        <v>12.5</v>
      </c>
      <c r="H21" s="534">
        <v>12.5</v>
      </c>
      <c r="I21" s="534">
        <v>12.5</v>
      </c>
      <c r="J21" s="556">
        <v>12.5</v>
      </c>
      <c r="K21" s="541"/>
      <c r="L21" s="534"/>
      <c r="M21" s="534"/>
      <c r="N21" s="556"/>
      <c r="O21" s="541"/>
      <c r="P21" s="534"/>
      <c r="Q21" s="534"/>
      <c r="R21" s="556"/>
      <c r="S21" s="541"/>
      <c r="T21" s="534"/>
      <c r="U21" s="534"/>
      <c r="V21" s="556"/>
      <c r="W21" s="541"/>
      <c r="X21" s="534"/>
      <c r="Y21" s="534"/>
      <c r="Z21" s="556"/>
      <c r="AA21" s="541"/>
      <c r="AB21" s="534"/>
      <c r="AC21" s="534"/>
      <c r="AD21" s="556"/>
      <c r="AE21" s="541"/>
      <c r="AF21" s="534"/>
      <c r="AG21" s="534"/>
      <c r="AH21" s="556"/>
      <c r="AI21" s="541"/>
      <c r="AJ21" s="534"/>
      <c r="AK21" s="534"/>
      <c r="AL21" s="556"/>
      <c r="AM21" s="541"/>
      <c r="AN21" s="534"/>
      <c r="AO21" s="534"/>
      <c r="AP21" s="556"/>
    </row>
    <row r="22" spans="1:43" x14ac:dyDescent="0.25">
      <c r="A22" s="469" t="s">
        <v>879</v>
      </c>
      <c r="B22" s="474" t="s">
        <v>880</v>
      </c>
      <c r="C22" s="544">
        <v>1.2</v>
      </c>
      <c r="D22" s="535">
        <v>1.2</v>
      </c>
      <c r="E22" s="535">
        <v>1.2</v>
      </c>
      <c r="F22" s="558">
        <v>1.2</v>
      </c>
      <c r="G22" s="544">
        <v>0.8</v>
      </c>
      <c r="H22" s="535">
        <v>0.8</v>
      </c>
      <c r="I22" s="535">
        <v>0.8</v>
      </c>
      <c r="J22" s="558">
        <v>0.8</v>
      </c>
      <c r="K22" s="544">
        <v>0.8</v>
      </c>
      <c r="L22" s="535">
        <v>0.8</v>
      </c>
      <c r="M22" s="535">
        <v>0.8</v>
      </c>
      <c r="N22" s="558">
        <v>0.8</v>
      </c>
      <c r="O22" s="544">
        <v>1.2</v>
      </c>
      <c r="P22" s="535">
        <v>1.2</v>
      </c>
      <c r="Q22" s="535">
        <v>1.2</v>
      </c>
      <c r="R22" s="558">
        <v>1.2</v>
      </c>
      <c r="S22" s="544">
        <v>0.8</v>
      </c>
      <c r="T22" s="535">
        <v>0.8</v>
      </c>
      <c r="U22" s="535">
        <v>0.8</v>
      </c>
      <c r="V22" s="558">
        <v>0.8</v>
      </c>
      <c r="W22" s="544">
        <v>0.8</v>
      </c>
      <c r="X22" s="535">
        <v>0.8</v>
      </c>
      <c r="Y22" s="535">
        <v>0.8</v>
      </c>
      <c r="Z22" s="558">
        <v>0.8</v>
      </c>
      <c r="AA22" s="544">
        <v>1.2</v>
      </c>
      <c r="AB22" s="535">
        <v>1.2</v>
      </c>
      <c r="AC22" s="535">
        <v>1.2</v>
      </c>
      <c r="AD22" s="558">
        <v>1.2</v>
      </c>
      <c r="AE22" s="544">
        <v>0.8</v>
      </c>
      <c r="AF22" s="535">
        <v>0.8</v>
      </c>
      <c r="AG22" s="535">
        <v>0.8</v>
      </c>
      <c r="AH22" s="558">
        <v>0.8</v>
      </c>
      <c r="AI22" s="544">
        <v>1.2</v>
      </c>
      <c r="AJ22" s="535">
        <v>1.2</v>
      </c>
      <c r="AK22" s="535">
        <v>1.2</v>
      </c>
      <c r="AL22" s="558">
        <v>1.2</v>
      </c>
      <c r="AM22" s="544">
        <v>1.2</v>
      </c>
      <c r="AN22" s="535">
        <v>1.2</v>
      </c>
      <c r="AO22" s="535">
        <v>1.2</v>
      </c>
      <c r="AP22" s="558">
        <v>1.2</v>
      </c>
    </row>
    <row r="23" spans="1:43" s="516" customFormat="1" x14ac:dyDescent="0.25">
      <c r="A23" s="515" t="s">
        <v>881</v>
      </c>
      <c r="B23" s="529" t="s">
        <v>880</v>
      </c>
      <c r="C23" s="545">
        <v>2</v>
      </c>
      <c r="D23" s="535">
        <v>2</v>
      </c>
      <c r="E23" s="535">
        <v>2</v>
      </c>
      <c r="F23" s="559">
        <v>2</v>
      </c>
      <c r="G23" s="545">
        <v>1.2</v>
      </c>
      <c r="H23" s="535">
        <v>1.2</v>
      </c>
      <c r="I23" s="535">
        <v>1.2</v>
      </c>
      <c r="J23" s="559">
        <v>1.2</v>
      </c>
      <c r="K23" s="545">
        <v>1.6</v>
      </c>
      <c r="L23" s="535">
        <v>1.6</v>
      </c>
      <c r="M23" s="535">
        <v>1.6</v>
      </c>
      <c r="N23" s="559">
        <v>1.6</v>
      </c>
      <c r="O23" s="545">
        <v>2</v>
      </c>
      <c r="P23" s="535">
        <v>2</v>
      </c>
      <c r="Q23" s="535">
        <v>2</v>
      </c>
      <c r="R23" s="559">
        <v>2</v>
      </c>
      <c r="S23" s="545">
        <v>1.6</v>
      </c>
      <c r="T23" s="535">
        <v>1.6</v>
      </c>
      <c r="U23" s="535">
        <v>1.6</v>
      </c>
      <c r="V23" s="559">
        <v>1.6</v>
      </c>
      <c r="W23" s="545">
        <v>1.6</v>
      </c>
      <c r="X23" s="535">
        <v>1.6</v>
      </c>
      <c r="Y23" s="535">
        <v>1.6</v>
      </c>
      <c r="Z23" s="559">
        <v>1.6</v>
      </c>
      <c r="AA23" s="545">
        <v>2</v>
      </c>
      <c r="AB23" s="535">
        <v>2</v>
      </c>
      <c r="AC23" s="535">
        <v>2</v>
      </c>
      <c r="AD23" s="559">
        <v>2</v>
      </c>
      <c r="AE23" s="545">
        <v>1.6</v>
      </c>
      <c r="AF23" s="535">
        <v>1.6</v>
      </c>
      <c r="AG23" s="535">
        <v>1.6</v>
      </c>
      <c r="AH23" s="559">
        <v>1.6</v>
      </c>
      <c r="AI23" s="545">
        <v>2</v>
      </c>
      <c r="AJ23" s="535">
        <v>2</v>
      </c>
      <c r="AK23" s="535">
        <v>2</v>
      </c>
      <c r="AL23" s="559">
        <v>2</v>
      </c>
      <c r="AM23" s="545">
        <v>2</v>
      </c>
      <c r="AN23" s="535">
        <v>2</v>
      </c>
      <c r="AO23" s="535">
        <v>2</v>
      </c>
      <c r="AP23" s="559">
        <v>2</v>
      </c>
    </row>
    <row r="24" spans="1:43" s="476" customFormat="1" ht="13.8" thickBot="1" x14ac:dyDescent="0.3">
      <c r="A24" s="475" t="s">
        <v>882</v>
      </c>
      <c r="B24" s="528" t="s">
        <v>883</v>
      </c>
      <c r="C24" s="546">
        <v>0.8</v>
      </c>
      <c r="D24" s="540">
        <v>0.4</v>
      </c>
      <c r="E24" s="540">
        <v>0.8</v>
      </c>
      <c r="F24" s="560">
        <v>0.4</v>
      </c>
      <c r="G24" s="546">
        <v>0.6</v>
      </c>
      <c r="H24" s="540">
        <v>0.2</v>
      </c>
      <c r="I24" s="540">
        <v>0.6</v>
      </c>
      <c r="J24" s="560">
        <v>0.2</v>
      </c>
      <c r="K24" s="546">
        <v>0.8</v>
      </c>
      <c r="L24" s="540">
        <v>0.4</v>
      </c>
      <c r="M24" s="540">
        <v>0.8</v>
      </c>
      <c r="N24" s="560">
        <v>0.4</v>
      </c>
      <c r="O24" s="546">
        <v>0.8</v>
      </c>
      <c r="P24" s="540">
        <v>0.4</v>
      </c>
      <c r="Q24" s="540">
        <v>0.8</v>
      </c>
      <c r="R24" s="560">
        <v>0.4</v>
      </c>
      <c r="S24" s="546">
        <v>0.8</v>
      </c>
      <c r="T24" s="540">
        <v>0.4</v>
      </c>
      <c r="U24" s="540">
        <v>0.8</v>
      </c>
      <c r="V24" s="560">
        <v>0.4</v>
      </c>
      <c r="W24" s="546">
        <v>0.8</v>
      </c>
      <c r="X24" s="540">
        <v>0.4</v>
      </c>
      <c r="Y24" s="540">
        <v>0.8</v>
      </c>
      <c r="Z24" s="560">
        <v>0.4</v>
      </c>
      <c r="AA24" s="546">
        <v>0.8</v>
      </c>
      <c r="AB24" s="540">
        <v>0.4</v>
      </c>
      <c r="AC24" s="540">
        <v>0.8</v>
      </c>
      <c r="AD24" s="560">
        <v>0.4</v>
      </c>
      <c r="AE24" s="546">
        <v>0.8</v>
      </c>
      <c r="AF24" s="540">
        <v>0.4</v>
      </c>
      <c r="AG24" s="540">
        <v>0.8</v>
      </c>
      <c r="AH24" s="560">
        <v>0.4</v>
      </c>
      <c r="AI24" s="546">
        <v>0.8</v>
      </c>
      <c r="AJ24" s="540">
        <v>0.4</v>
      </c>
      <c r="AK24" s="540">
        <v>0.8</v>
      </c>
      <c r="AL24" s="560">
        <v>0.4</v>
      </c>
      <c r="AM24" s="546">
        <v>0.8</v>
      </c>
      <c r="AN24" s="540">
        <v>0.4</v>
      </c>
      <c r="AO24" s="540">
        <v>0.8</v>
      </c>
      <c r="AP24" s="560">
        <v>0.4</v>
      </c>
    </row>
    <row r="25" spans="1:43" s="478" customFormat="1" x14ac:dyDescent="0.25">
      <c r="A25" s="477" t="s">
        <v>884</v>
      </c>
      <c r="B25" s="575"/>
      <c r="C25" s="547">
        <f>SUM(C4:C24)</f>
        <v>669</v>
      </c>
      <c r="D25" s="539">
        <f t="shared" ref="D25" si="0">SUM(D4:D24)</f>
        <v>668.6</v>
      </c>
      <c r="E25" s="539">
        <f t="shared" ref="E25" si="1">SUM(E4:E24)</f>
        <v>669</v>
      </c>
      <c r="F25" s="561">
        <f t="shared" ref="F25" si="2">SUM(F4:F24)</f>
        <v>668.6</v>
      </c>
      <c r="G25" s="547">
        <f>SUM(G4:G24)</f>
        <v>680.1</v>
      </c>
      <c r="H25" s="539">
        <f t="shared" ref="H25:J25" si="3">SUM(H4:H24)</f>
        <v>679.7</v>
      </c>
      <c r="I25" s="539">
        <f t="shared" si="3"/>
        <v>680.1</v>
      </c>
      <c r="J25" s="561">
        <f t="shared" si="3"/>
        <v>679.7</v>
      </c>
      <c r="K25" s="547">
        <f>SUM(K4:K24)</f>
        <v>678.19999999999993</v>
      </c>
      <c r="L25" s="539">
        <f t="shared" ref="L25:N25" si="4">SUM(L4:L24)</f>
        <v>687.8</v>
      </c>
      <c r="M25" s="539">
        <f t="shared" si="4"/>
        <v>688.19999999999993</v>
      </c>
      <c r="N25" s="561">
        <f t="shared" si="4"/>
        <v>697.8</v>
      </c>
      <c r="O25" s="547">
        <f>SUM(O4:O24)</f>
        <v>679</v>
      </c>
      <c r="P25" s="539">
        <f t="shared" ref="P25:R25" si="5">SUM(P4:P24)</f>
        <v>688.6</v>
      </c>
      <c r="Q25" s="539">
        <f t="shared" si="5"/>
        <v>689</v>
      </c>
      <c r="R25" s="561">
        <f t="shared" si="5"/>
        <v>698.6</v>
      </c>
      <c r="S25" s="547">
        <f>SUM(S4:S24)</f>
        <v>678.19999999999993</v>
      </c>
      <c r="T25" s="539">
        <f t="shared" ref="T25:V25" si="6">SUM(T4:T24)</f>
        <v>683.8</v>
      </c>
      <c r="U25" s="539">
        <f t="shared" si="6"/>
        <v>684.19999999999993</v>
      </c>
      <c r="V25" s="561">
        <f t="shared" si="6"/>
        <v>689.8</v>
      </c>
      <c r="W25" s="547">
        <f>SUM(W4:W24)</f>
        <v>682.19999999999993</v>
      </c>
      <c r="X25" s="539">
        <f t="shared" ref="X25:Z25" si="7">SUM(X4:X24)</f>
        <v>687.8</v>
      </c>
      <c r="Y25" s="539">
        <f t="shared" si="7"/>
        <v>688.19999999999993</v>
      </c>
      <c r="Z25" s="561">
        <f t="shared" si="7"/>
        <v>693.8</v>
      </c>
      <c r="AA25" s="547">
        <f>SUM(AA4:AA24)</f>
        <v>679</v>
      </c>
      <c r="AB25" s="539">
        <f t="shared" ref="AB25:AD25" si="8">SUM(AB4:AB24)</f>
        <v>688.6</v>
      </c>
      <c r="AC25" s="539">
        <f t="shared" si="8"/>
        <v>689</v>
      </c>
      <c r="AD25" s="561">
        <f t="shared" si="8"/>
        <v>698.6</v>
      </c>
      <c r="AE25" s="547">
        <f>SUM(AE4:AE24)</f>
        <v>682.19999999999993</v>
      </c>
      <c r="AF25" s="539">
        <f t="shared" ref="AF25:AH25" si="9">SUM(AF4:AF24)</f>
        <v>687.8</v>
      </c>
      <c r="AG25" s="539">
        <f t="shared" si="9"/>
        <v>688.19999999999993</v>
      </c>
      <c r="AH25" s="561">
        <f t="shared" si="9"/>
        <v>693.8</v>
      </c>
      <c r="AI25" s="547">
        <f>SUM(AI4:AI24)</f>
        <v>709</v>
      </c>
      <c r="AJ25" s="539">
        <f t="shared" ref="AJ25:AL25" si="10">SUM(AJ4:AJ24)</f>
        <v>708.6</v>
      </c>
      <c r="AK25" s="539">
        <f t="shared" si="10"/>
        <v>709</v>
      </c>
      <c r="AL25" s="561">
        <f t="shared" si="10"/>
        <v>708.6</v>
      </c>
      <c r="AM25" s="547">
        <f>SUM(AM4:AM24)</f>
        <v>669</v>
      </c>
      <c r="AN25" s="539">
        <f t="shared" ref="AN25" si="11">SUM(AN4:AN24)</f>
        <v>668.6</v>
      </c>
      <c r="AO25" s="539">
        <f t="shared" ref="AO25" si="12">SUM(AO4:AO24)</f>
        <v>669</v>
      </c>
      <c r="AP25" s="561">
        <f t="shared" ref="AP25" si="13">SUM(AP4:AP24)</f>
        <v>668.6</v>
      </c>
    </row>
    <row r="26" spans="1:43" s="480" customFormat="1" x14ac:dyDescent="0.25">
      <c r="A26" s="479" t="s">
        <v>885</v>
      </c>
      <c r="B26" s="576"/>
      <c r="C26" s="548">
        <v>370</v>
      </c>
      <c r="D26" s="536">
        <v>521</v>
      </c>
      <c r="E26" s="536">
        <v>521</v>
      </c>
      <c r="F26" s="562">
        <v>658</v>
      </c>
      <c r="G26" s="548">
        <v>430</v>
      </c>
      <c r="H26" s="536">
        <v>576</v>
      </c>
      <c r="I26" s="536">
        <v>580</v>
      </c>
      <c r="J26" s="562">
        <v>712</v>
      </c>
      <c r="K26" s="548">
        <v>393</v>
      </c>
      <c r="L26" s="536">
        <v>566</v>
      </c>
      <c r="M26" s="536">
        <v>567</v>
      </c>
      <c r="N26" s="562">
        <v>727</v>
      </c>
      <c r="O26" s="548">
        <v>402</v>
      </c>
      <c r="P26" s="536">
        <v>585</v>
      </c>
      <c r="Q26" s="536">
        <v>585</v>
      </c>
      <c r="R26" s="562">
        <v>754</v>
      </c>
      <c r="S26" s="548">
        <v>379</v>
      </c>
      <c r="T26" s="536">
        <v>534</v>
      </c>
      <c r="U26" s="536">
        <v>535</v>
      </c>
      <c r="V26" s="562">
        <v>677</v>
      </c>
      <c r="W26" s="548">
        <v>417</v>
      </c>
      <c r="X26" s="536">
        <v>588</v>
      </c>
      <c r="Y26" s="536">
        <v>588</v>
      </c>
      <c r="Z26" s="562">
        <v>746</v>
      </c>
      <c r="AA26" s="548">
        <v>408</v>
      </c>
      <c r="AB26" s="536">
        <v>598</v>
      </c>
      <c r="AC26" s="536">
        <v>598</v>
      </c>
      <c r="AD26" s="562">
        <v>774</v>
      </c>
      <c r="AE26" s="548">
        <v>425</v>
      </c>
      <c r="AF26" s="536">
        <v>599</v>
      </c>
      <c r="AG26" s="536">
        <v>599</v>
      </c>
      <c r="AH26" s="562">
        <v>694</v>
      </c>
      <c r="AI26" s="548">
        <v>406</v>
      </c>
      <c r="AJ26" s="536">
        <v>556</v>
      </c>
      <c r="AK26" s="536">
        <v>557</v>
      </c>
      <c r="AL26" s="562">
        <v>694</v>
      </c>
      <c r="AM26" s="548">
        <v>370</v>
      </c>
      <c r="AN26" s="536">
        <v>521</v>
      </c>
      <c r="AO26" s="536">
        <v>521</v>
      </c>
      <c r="AP26" s="562">
        <v>658</v>
      </c>
    </row>
    <row r="27" spans="1:43" s="482" customFormat="1" x14ac:dyDescent="0.25">
      <c r="A27" s="578" t="s">
        <v>886</v>
      </c>
      <c r="B27" s="577"/>
      <c r="C27" s="523">
        <f t="shared" ref="C27:E27" si="14">C26*100/C25</f>
        <v>55.30642750373692</v>
      </c>
      <c r="D27" s="481">
        <f t="shared" si="14"/>
        <v>77.924020341011072</v>
      </c>
      <c r="E27" s="481">
        <f t="shared" si="14"/>
        <v>77.877428998505238</v>
      </c>
      <c r="F27" s="481">
        <f t="shared" ref="F27:AD27" si="15">F26*100/F25</f>
        <v>98.414597666766369</v>
      </c>
      <c r="G27" s="523">
        <f>G26*100/G25</f>
        <v>63.225996177032791</v>
      </c>
      <c r="H27" s="481">
        <f t="shared" si="15"/>
        <v>84.743269089304093</v>
      </c>
      <c r="I27" s="481">
        <f t="shared" si="15"/>
        <v>85.281576238788404</v>
      </c>
      <c r="J27" s="481">
        <f t="shared" si="15"/>
        <v>104.75209651316757</v>
      </c>
      <c r="K27" s="523">
        <f t="shared" si="15"/>
        <v>57.947508109702156</v>
      </c>
      <c r="L27" s="481">
        <f t="shared" si="15"/>
        <v>82.291363768537366</v>
      </c>
      <c r="M27" s="481">
        <f t="shared" si="15"/>
        <v>82.388840453356593</v>
      </c>
      <c r="N27" s="481">
        <f t="shared" si="15"/>
        <v>104.18458010891374</v>
      </c>
      <c r="O27" s="523">
        <f t="shared" si="15"/>
        <v>59.204712812960238</v>
      </c>
      <c r="P27" s="481">
        <f t="shared" si="15"/>
        <v>84.95498112111531</v>
      </c>
      <c r="Q27" s="481">
        <f t="shared" si="15"/>
        <v>84.905660377358487</v>
      </c>
      <c r="R27" s="481">
        <f t="shared" si="15"/>
        <v>107.9301460062983</v>
      </c>
      <c r="S27" s="523">
        <f t="shared" si="15"/>
        <v>55.883220289000299</v>
      </c>
      <c r="T27" s="481">
        <f t="shared" si="15"/>
        <v>78.093009651945025</v>
      </c>
      <c r="U27" s="481">
        <f t="shared" si="15"/>
        <v>78.193510669394925</v>
      </c>
      <c r="V27" s="481">
        <f t="shared" si="15"/>
        <v>98.144389678167585</v>
      </c>
      <c r="W27" s="523">
        <f t="shared" si="15"/>
        <v>61.125769569041346</v>
      </c>
      <c r="X27" s="481">
        <f t="shared" si="15"/>
        <v>85.489968013957551</v>
      </c>
      <c r="Y27" s="481">
        <f t="shared" si="15"/>
        <v>85.440278988666094</v>
      </c>
      <c r="Z27" s="481">
        <f t="shared" si="15"/>
        <v>107.52378206976074</v>
      </c>
      <c r="AA27" s="523">
        <f t="shared" si="15"/>
        <v>60.088365243004418</v>
      </c>
      <c r="AB27" s="481">
        <f t="shared" si="15"/>
        <v>86.842869590473427</v>
      </c>
      <c r="AC27" s="481">
        <f t="shared" si="15"/>
        <v>86.79245283018868</v>
      </c>
      <c r="AD27" s="481">
        <f t="shared" si="15"/>
        <v>110.79301460062983</v>
      </c>
      <c r="AE27" s="523">
        <f t="shared" ref="AE27:AL27" si="16">AE26*100/AE25</f>
        <v>62.298446203459399</v>
      </c>
      <c r="AF27" s="481">
        <f t="shared" si="16"/>
        <v>87.089270136667636</v>
      </c>
      <c r="AG27" s="481">
        <f t="shared" si="16"/>
        <v>87.0386515547806</v>
      </c>
      <c r="AH27" s="481">
        <f t="shared" si="16"/>
        <v>100.02882675122514</v>
      </c>
      <c r="AI27" s="523">
        <f t="shared" si="16"/>
        <v>57.263751763046542</v>
      </c>
      <c r="AJ27" s="481">
        <f t="shared" si="16"/>
        <v>78.464578041208014</v>
      </c>
      <c r="AK27" s="481">
        <f t="shared" si="16"/>
        <v>78.561354019746119</v>
      </c>
      <c r="AL27" s="481">
        <f t="shared" si="16"/>
        <v>97.939599209709286</v>
      </c>
      <c r="AM27" s="523">
        <f t="shared" ref="AM27:AP27" si="17">AM26*100/AM25</f>
        <v>55.30642750373692</v>
      </c>
      <c r="AN27" s="481">
        <f t="shared" si="17"/>
        <v>77.924020341011072</v>
      </c>
      <c r="AO27" s="481">
        <f t="shared" si="17"/>
        <v>77.877428998505238</v>
      </c>
      <c r="AP27" s="481">
        <f t="shared" si="17"/>
        <v>98.414597666766369</v>
      </c>
      <c r="AQ27" s="526"/>
    </row>
    <row r="28" spans="1:43" x14ac:dyDescent="0.25">
      <c r="A28" s="469" t="s">
        <v>887</v>
      </c>
      <c r="B28" s="474"/>
      <c r="C28" s="549">
        <v>69</v>
      </c>
      <c r="D28" s="537">
        <v>64</v>
      </c>
      <c r="E28" s="537">
        <v>64</v>
      </c>
      <c r="F28" s="555">
        <v>63</v>
      </c>
      <c r="G28" s="549">
        <v>64</v>
      </c>
      <c r="H28" s="537">
        <v>60</v>
      </c>
      <c r="I28" s="537">
        <v>59</v>
      </c>
      <c r="J28" s="555">
        <v>59</v>
      </c>
      <c r="K28" s="549">
        <v>71</v>
      </c>
      <c r="L28" s="537">
        <v>68</v>
      </c>
      <c r="M28" s="537">
        <v>68</v>
      </c>
      <c r="N28" s="555">
        <v>69</v>
      </c>
      <c r="O28" s="549">
        <v>71</v>
      </c>
      <c r="P28" s="537">
        <v>68</v>
      </c>
      <c r="Q28" s="537">
        <v>68</v>
      </c>
      <c r="R28" s="555">
        <v>69</v>
      </c>
      <c r="S28" s="549">
        <v>69</v>
      </c>
      <c r="T28" s="537">
        <v>65</v>
      </c>
      <c r="U28" s="537">
        <v>65</v>
      </c>
      <c r="V28" s="555">
        <v>64</v>
      </c>
      <c r="W28" s="549">
        <v>71</v>
      </c>
      <c r="X28" s="537">
        <v>66</v>
      </c>
      <c r="Y28" s="537">
        <v>66</v>
      </c>
      <c r="Z28" s="555">
        <v>66</v>
      </c>
      <c r="AA28" s="549">
        <v>70</v>
      </c>
      <c r="AB28" s="537">
        <v>66</v>
      </c>
      <c r="AC28" s="537">
        <v>66</v>
      </c>
      <c r="AD28" s="555">
        <v>66</v>
      </c>
      <c r="AE28" s="549">
        <v>74</v>
      </c>
      <c r="AF28" s="537">
        <v>71</v>
      </c>
      <c r="AG28" s="537">
        <v>71</v>
      </c>
      <c r="AH28" s="555">
        <v>73</v>
      </c>
      <c r="AI28" s="549">
        <v>69</v>
      </c>
      <c r="AJ28" s="537">
        <v>64</v>
      </c>
      <c r="AK28" s="537">
        <v>64</v>
      </c>
      <c r="AL28" s="555">
        <v>63</v>
      </c>
      <c r="AM28" s="549">
        <v>69</v>
      </c>
      <c r="AN28" s="537">
        <v>64</v>
      </c>
      <c r="AO28" s="537">
        <v>64</v>
      </c>
      <c r="AP28" s="555">
        <v>63</v>
      </c>
    </row>
    <row r="29" spans="1:43" x14ac:dyDescent="0.25">
      <c r="A29" s="469" t="s">
        <v>888</v>
      </c>
      <c r="B29" s="474"/>
      <c r="C29" s="541">
        <v>14</v>
      </c>
      <c r="D29" s="534">
        <v>53</v>
      </c>
      <c r="E29" s="534">
        <v>15</v>
      </c>
      <c r="F29" s="556">
        <v>53</v>
      </c>
      <c r="G29" s="541">
        <v>39</v>
      </c>
      <c r="H29" s="534">
        <v>75</v>
      </c>
      <c r="I29" s="534">
        <v>39</v>
      </c>
      <c r="J29" s="556">
        <v>74</v>
      </c>
      <c r="K29" s="541">
        <v>17</v>
      </c>
      <c r="L29" s="534">
        <v>57</v>
      </c>
      <c r="M29" s="534">
        <v>20</v>
      </c>
      <c r="N29" s="556">
        <v>59</v>
      </c>
      <c r="O29" s="541">
        <v>16</v>
      </c>
      <c r="P29" s="534">
        <v>57</v>
      </c>
      <c r="Q29" s="534">
        <v>19</v>
      </c>
      <c r="R29" s="556">
        <v>59</v>
      </c>
      <c r="S29" s="541">
        <v>15</v>
      </c>
      <c r="T29" s="534">
        <v>54</v>
      </c>
      <c r="U29" s="534">
        <v>17</v>
      </c>
      <c r="V29" s="556">
        <v>54</v>
      </c>
      <c r="W29" s="541">
        <v>21</v>
      </c>
      <c r="X29" s="534">
        <v>63</v>
      </c>
      <c r="Y29" s="534">
        <v>25</v>
      </c>
      <c r="Z29" s="556">
        <v>66</v>
      </c>
      <c r="AA29" s="541">
        <v>21</v>
      </c>
      <c r="AB29" s="534">
        <v>65</v>
      </c>
      <c r="AC29" s="534">
        <v>28</v>
      </c>
      <c r="AD29" s="556">
        <v>71</v>
      </c>
      <c r="AE29" s="541">
        <v>19</v>
      </c>
      <c r="AF29" s="534">
        <v>60</v>
      </c>
      <c r="AG29" s="534">
        <v>22</v>
      </c>
      <c r="AH29" s="556">
        <v>61</v>
      </c>
      <c r="AI29" s="541">
        <v>24</v>
      </c>
      <c r="AJ29" s="534">
        <v>62</v>
      </c>
      <c r="AK29" s="534">
        <v>25</v>
      </c>
      <c r="AL29" s="556">
        <v>62</v>
      </c>
      <c r="AM29" s="541">
        <v>14</v>
      </c>
      <c r="AN29" s="534">
        <v>53</v>
      </c>
      <c r="AO29" s="534">
        <v>15</v>
      </c>
      <c r="AP29" s="556">
        <v>53</v>
      </c>
    </row>
    <row r="30" spans="1:43" s="476" customFormat="1" ht="13.8" thickBot="1" x14ac:dyDescent="0.3">
      <c r="A30" s="475" t="s">
        <v>889</v>
      </c>
      <c r="B30" s="528"/>
      <c r="C30" s="550">
        <v>3</v>
      </c>
      <c r="D30" s="538">
        <v>6</v>
      </c>
      <c r="E30" s="538">
        <v>22</v>
      </c>
      <c r="F30" s="563">
        <v>22</v>
      </c>
      <c r="G30" s="550">
        <v>2</v>
      </c>
      <c r="H30" s="538">
        <v>5</v>
      </c>
      <c r="I30" s="538">
        <v>21</v>
      </c>
      <c r="J30" s="563">
        <v>22</v>
      </c>
      <c r="K30" s="550">
        <v>4</v>
      </c>
      <c r="L30" s="538">
        <v>8</v>
      </c>
      <c r="M30" s="538">
        <v>25</v>
      </c>
      <c r="N30" s="563">
        <v>26</v>
      </c>
      <c r="O30" s="550">
        <v>5</v>
      </c>
      <c r="P30" s="538">
        <v>9</v>
      </c>
      <c r="Q30" s="538">
        <v>26</v>
      </c>
      <c r="R30" s="563">
        <v>28</v>
      </c>
      <c r="S30" s="550">
        <v>4</v>
      </c>
      <c r="T30" s="538">
        <v>7</v>
      </c>
      <c r="U30" s="538">
        <v>23</v>
      </c>
      <c r="V30" s="563">
        <v>23</v>
      </c>
      <c r="W30" s="550">
        <v>4</v>
      </c>
      <c r="X30" s="538">
        <v>8</v>
      </c>
      <c r="Y30" s="538">
        <v>24</v>
      </c>
      <c r="Z30" s="563">
        <v>25</v>
      </c>
      <c r="AA30" s="550">
        <v>4</v>
      </c>
      <c r="AB30" s="538">
        <v>7</v>
      </c>
      <c r="AC30" s="538">
        <v>24</v>
      </c>
      <c r="AD30" s="563">
        <v>25</v>
      </c>
      <c r="AE30" s="550">
        <v>5</v>
      </c>
      <c r="AF30" s="538">
        <v>8</v>
      </c>
      <c r="AG30" s="538">
        <v>25</v>
      </c>
      <c r="AH30" s="563">
        <v>25</v>
      </c>
      <c r="AI30" s="550">
        <v>3</v>
      </c>
      <c r="AJ30" s="538">
        <v>6</v>
      </c>
      <c r="AK30" s="538">
        <v>22</v>
      </c>
      <c r="AL30" s="563">
        <v>22</v>
      </c>
      <c r="AM30" s="550">
        <v>3</v>
      </c>
      <c r="AN30" s="538">
        <v>6</v>
      </c>
      <c r="AO30" s="538">
        <v>22</v>
      </c>
      <c r="AP30" s="563">
        <v>22</v>
      </c>
    </row>
    <row r="31" spans="1:43" x14ac:dyDescent="0.25">
      <c r="A31" s="553" t="s">
        <v>890</v>
      </c>
      <c r="C31" s="527" t="s">
        <v>897</v>
      </c>
      <c r="D31" s="519" t="s">
        <v>897</v>
      </c>
      <c r="E31" s="519" t="s">
        <v>897</v>
      </c>
      <c r="F31" s="514" t="s">
        <v>897</v>
      </c>
      <c r="G31" s="527" t="s">
        <v>891</v>
      </c>
      <c r="H31" s="519" t="s">
        <v>891</v>
      </c>
      <c r="I31" s="519" t="s">
        <v>891</v>
      </c>
      <c r="J31" s="514" t="s">
        <v>891</v>
      </c>
      <c r="K31" s="527" t="s">
        <v>892</v>
      </c>
      <c r="L31" s="519" t="s">
        <v>892</v>
      </c>
      <c r="M31" s="519" t="s">
        <v>892</v>
      </c>
      <c r="N31" s="514" t="s">
        <v>892</v>
      </c>
      <c r="O31" s="527" t="s">
        <v>897</v>
      </c>
      <c r="P31" s="519" t="s">
        <v>897</v>
      </c>
      <c r="Q31" s="519" t="s">
        <v>897</v>
      </c>
      <c r="R31" s="514" t="s">
        <v>897</v>
      </c>
      <c r="S31" s="527" t="s">
        <v>892</v>
      </c>
      <c r="T31" s="519" t="s">
        <v>892</v>
      </c>
      <c r="U31" s="519" t="s">
        <v>892</v>
      </c>
      <c r="V31" s="514" t="s">
        <v>892</v>
      </c>
      <c r="W31" s="527" t="s">
        <v>892</v>
      </c>
      <c r="X31" s="519" t="s">
        <v>892</v>
      </c>
      <c r="Y31" s="519" t="s">
        <v>892</v>
      </c>
      <c r="Z31" s="514" t="s">
        <v>892</v>
      </c>
      <c r="AA31" s="527" t="s">
        <v>897</v>
      </c>
      <c r="AB31" s="519" t="s">
        <v>897</v>
      </c>
      <c r="AC31" s="519" t="s">
        <v>897</v>
      </c>
      <c r="AD31" s="514" t="s">
        <v>897</v>
      </c>
      <c r="AE31" s="527" t="s">
        <v>892</v>
      </c>
      <c r="AF31" s="519" t="s">
        <v>892</v>
      </c>
      <c r="AG31" s="519" t="s">
        <v>892</v>
      </c>
      <c r="AH31" s="514" t="s">
        <v>892</v>
      </c>
      <c r="AI31" s="527" t="s">
        <v>897</v>
      </c>
      <c r="AJ31" s="519" t="s">
        <v>897</v>
      </c>
      <c r="AK31" s="519" t="s">
        <v>897</v>
      </c>
      <c r="AL31" s="514" t="s">
        <v>897</v>
      </c>
      <c r="AM31" s="527" t="s">
        <v>897</v>
      </c>
      <c r="AN31" s="519" t="s">
        <v>897</v>
      </c>
      <c r="AO31" s="519" t="s">
        <v>897</v>
      </c>
      <c r="AP31" s="514" t="s">
        <v>897</v>
      </c>
    </row>
    <row r="33" spans="1:12" ht="15.6" x14ac:dyDescent="0.25">
      <c r="A33" s="554" t="s">
        <v>893</v>
      </c>
      <c r="B33" s="518" t="s">
        <v>921</v>
      </c>
      <c r="D33" s="521"/>
      <c r="E33" s="521"/>
      <c r="F33" s="564"/>
      <c r="G33" s="521"/>
      <c r="H33" s="521"/>
      <c r="I33" s="521"/>
      <c r="J33" s="530"/>
    </row>
    <row r="34" spans="1:12" ht="13.8" x14ac:dyDescent="0.25">
      <c r="B34" s="572"/>
      <c r="C34" s="522"/>
      <c r="D34" s="522"/>
      <c r="E34" s="522"/>
      <c r="F34" s="531"/>
      <c r="G34" s="522"/>
      <c r="H34" s="522"/>
      <c r="I34" s="522"/>
      <c r="J34" s="531"/>
      <c r="K34" s="520"/>
      <c r="L34" s="520"/>
    </row>
    <row r="35" spans="1:12" ht="13.8" x14ac:dyDescent="0.25">
      <c r="A35" s="579" t="s">
        <v>912</v>
      </c>
      <c r="B35" s="518" t="s">
        <v>894</v>
      </c>
      <c r="D35" s="521"/>
      <c r="E35" s="521"/>
      <c r="F35" s="564"/>
      <c r="G35" s="521"/>
      <c r="H35" s="521"/>
      <c r="I35" s="521"/>
      <c r="J35" s="530"/>
    </row>
    <row r="36" spans="1:12" ht="13.8" x14ac:dyDescent="0.25">
      <c r="A36" s="579"/>
      <c r="B36" s="518"/>
      <c r="D36" s="521"/>
      <c r="E36" s="521"/>
      <c r="F36" s="564"/>
      <c r="G36" s="521"/>
      <c r="H36" s="521"/>
      <c r="I36" s="521"/>
      <c r="J36" s="530"/>
    </row>
    <row r="37" spans="1:12" ht="13.8" x14ac:dyDescent="0.25">
      <c r="A37" s="579" t="s">
        <v>929</v>
      </c>
      <c r="B37" s="581" t="s">
        <v>930</v>
      </c>
      <c r="D37" s="521"/>
      <c r="E37" s="521"/>
      <c r="F37" s="564"/>
      <c r="G37" s="521"/>
      <c r="H37" s="521"/>
      <c r="I37" s="521"/>
      <c r="J37" s="530"/>
    </row>
    <row r="38" spans="1:12" ht="13.8" x14ac:dyDescent="0.25">
      <c r="A38" s="579"/>
      <c r="B38" s="518"/>
      <c r="D38" s="521"/>
      <c r="E38" s="521"/>
      <c r="F38" s="564"/>
      <c r="G38" s="521"/>
      <c r="H38" s="521"/>
      <c r="I38" s="521"/>
      <c r="J38" s="530"/>
    </row>
    <row r="39" spans="1:12" ht="13.8" x14ac:dyDescent="0.25">
      <c r="A39" s="579" t="s">
        <v>927</v>
      </c>
      <c r="B39" s="581" t="s">
        <v>928</v>
      </c>
      <c r="D39" s="521"/>
      <c r="E39" s="521"/>
      <c r="F39" s="564"/>
      <c r="G39" s="521"/>
      <c r="H39" s="521"/>
      <c r="I39" s="521"/>
      <c r="J39" s="530"/>
    </row>
    <row r="41" spans="1:12" ht="13.8" x14ac:dyDescent="0.25">
      <c r="A41" s="579" t="s">
        <v>923</v>
      </c>
      <c r="B41" s="582" t="s">
        <v>924</v>
      </c>
    </row>
    <row r="42" spans="1:12" ht="13.8" x14ac:dyDescent="0.25">
      <c r="B42" s="580" t="s">
        <v>925</v>
      </c>
    </row>
    <row r="43" spans="1:12" ht="13.8" x14ac:dyDescent="0.25">
      <c r="B43" s="580" t="s">
        <v>926</v>
      </c>
    </row>
  </sheetData>
  <mergeCells count="10">
    <mergeCell ref="AE2:AH2"/>
    <mergeCell ref="AA2:AD2"/>
    <mergeCell ref="AM2:AP2"/>
    <mergeCell ref="W2:Z2"/>
    <mergeCell ref="C2:F2"/>
    <mergeCell ref="G2:J2"/>
    <mergeCell ref="K2:N2"/>
    <mergeCell ref="O2:R2"/>
    <mergeCell ref="S2:V2"/>
    <mergeCell ref="AI2:AL2"/>
  </mergeCells>
  <hyperlinks>
    <hyperlink ref="A1" r:id="rId1" display="TRUE NATURAL'S PROTEIN ICE CREAM RECIPES" xr:uid="{00000000-0004-0000-0000-000000000000}"/>
    <hyperlink ref="B41" r:id="rId2" xr:uid="{05FF2A4A-B7B1-413C-B691-07403DDA25AF}"/>
    <hyperlink ref="B42" r:id="rId3" xr:uid="{B9ABC345-1CEE-49CB-B65A-08BF10FA2335}"/>
    <hyperlink ref="B43" r:id="rId4" xr:uid="{AEB8D00F-EF59-4301-A11C-07E634046AAC}"/>
    <hyperlink ref="B39" r:id="rId5" xr:uid="{4AB6D935-124E-4001-B8F2-AC402D57C7F8}"/>
    <hyperlink ref="B37" r:id="rId6" xr:uid="{36033591-8B55-4D79-8DA9-A7491DB1DE27}"/>
  </hyperlinks>
  <pageMargins left="0.7" right="0.7" top="0.75" bottom="0.75" header="0.3" footer="0.3"/>
  <pageSetup paperSize="9" orientation="portrait" r:id="rId7"/>
  <drawing r:id="rId8"/>
  <legacyDrawing r:id="rId9"/>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0"/>
  <sheetViews>
    <sheetView workbookViewId="0">
      <selection activeCell="Z1" sqref="Z1"/>
    </sheetView>
  </sheetViews>
  <sheetFormatPr defaultColWidth="9" defaultRowHeight="13.2" x14ac:dyDescent="0.25"/>
  <cols>
    <col min="1" max="1" width="9.77734375" style="1" customWidth="1"/>
    <col min="2" max="2" width="10.21875" style="1" customWidth="1"/>
    <col min="3" max="5" width="9" style="1"/>
    <col min="6" max="6" width="9.77734375" style="1" customWidth="1"/>
    <col min="7" max="10" width="9" style="1"/>
    <col min="11" max="11" width="9.21875" style="1" customWidth="1"/>
    <col min="12" max="16384" width="9" style="1"/>
  </cols>
  <sheetData>
    <row r="1" spans="1:26" ht="21" x14ac:dyDescent="0.4">
      <c r="A1" s="124" t="s">
        <v>681</v>
      </c>
      <c r="Z1" s="154" t="s">
        <v>188</v>
      </c>
    </row>
    <row r="3" spans="1:26" x14ac:dyDescent="0.25">
      <c r="A3" s="1" t="s">
        <v>783</v>
      </c>
      <c r="I3" s="608" t="s">
        <v>781</v>
      </c>
      <c r="J3" s="608"/>
    </row>
    <row r="4" spans="1:26" x14ac:dyDescent="0.25">
      <c r="I4" s="608" t="s">
        <v>782</v>
      </c>
      <c r="J4" s="608"/>
      <c r="K4" s="608"/>
    </row>
    <row r="5" spans="1:26" x14ac:dyDescent="0.25">
      <c r="A5" s="1" t="s">
        <v>722</v>
      </c>
    </row>
    <row r="6" spans="1:26" x14ac:dyDescent="0.25">
      <c r="A6" s="1" t="s">
        <v>8</v>
      </c>
    </row>
    <row r="7" spans="1:26" x14ac:dyDescent="0.25">
      <c r="A7" s="1" t="s">
        <v>682</v>
      </c>
    </row>
    <row r="8" spans="1:26" x14ac:dyDescent="0.25">
      <c r="A8" s="123" t="s">
        <v>23</v>
      </c>
      <c r="B8" s="1" t="s">
        <v>851</v>
      </c>
      <c r="L8" s="609"/>
      <c r="M8" s="609"/>
    </row>
    <row r="9" spans="1:26" x14ac:dyDescent="0.25">
      <c r="B9" s="1" t="s">
        <v>748</v>
      </c>
      <c r="L9" s="350"/>
      <c r="M9" s="350"/>
    </row>
    <row r="10" spans="1:26" x14ac:dyDescent="0.25">
      <c r="A10" s="123" t="s">
        <v>24</v>
      </c>
      <c r="B10" s="1" t="s">
        <v>776</v>
      </c>
    </row>
    <row r="11" spans="1:26" x14ac:dyDescent="0.25">
      <c r="B11" s="1" t="s">
        <v>775</v>
      </c>
    </row>
    <row r="13" spans="1:26" x14ac:dyDescent="0.25">
      <c r="A13" s="1" t="s">
        <v>683</v>
      </c>
    </row>
    <row r="14" spans="1:26" x14ac:dyDescent="0.25">
      <c r="A14" s="1" t="s">
        <v>25</v>
      </c>
    </row>
    <row r="15" spans="1:26" x14ac:dyDescent="0.25">
      <c r="A15" s="1" t="s">
        <v>26</v>
      </c>
    </row>
    <row r="16" spans="1:26" x14ac:dyDescent="0.25">
      <c r="A16" s="1" t="s">
        <v>749</v>
      </c>
    </row>
    <row r="18" spans="1:14" x14ac:dyDescent="0.25">
      <c r="A18" s="1" t="s">
        <v>9</v>
      </c>
    </row>
    <row r="19" spans="1:14" x14ac:dyDescent="0.25">
      <c r="A19" s="123" t="s">
        <v>27</v>
      </c>
      <c r="B19" s="1" t="s">
        <v>28</v>
      </c>
    </row>
    <row r="21" spans="1:14" x14ac:dyDescent="0.25">
      <c r="A21" s="1" t="s">
        <v>684</v>
      </c>
    </row>
    <row r="22" spans="1:14" x14ac:dyDescent="0.25">
      <c r="A22" s="123" t="s">
        <v>29</v>
      </c>
      <c r="B22" s="1" t="s">
        <v>30</v>
      </c>
    </row>
    <row r="24" spans="1:14" x14ac:dyDescent="0.25">
      <c r="A24" s="125" t="s">
        <v>685</v>
      </c>
      <c r="B24" s="64" t="s">
        <v>746</v>
      </c>
    </row>
    <row r="25" spans="1:14" x14ac:dyDescent="0.25">
      <c r="A25" s="64"/>
      <c r="B25" s="64" t="s">
        <v>747</v>
      </c>
    </row>
    <row r="26" spans="1:14" x14ac:dyDescent="0.25">
      <c r="A26" s="123" t="s">
        <v>31</v>
      </c>
      <c r="B26" s="1" t="s">
        <v>686</v>
      </c>
    </row>
    <row r="27" spans="1:14" x14ac:dyDescent="0.25">
      <c r="A27" s="123" t="s">
        <v>32</v>
      </c>
      <c r="B27" s="1" t="s">
        <v>18</v>
      </c>
    </row>
    <row r="28" spans="1:14" x14ac:dyDescent="0.25">
      <c r="A28" s="123" t="s">
        <v>33</v>
      </c>
      <c r="B28" s="1" t="s">
        <v>687</v>
      </c>
    </row>
    <row r="29" spans="1:14" x14ac:dyDescent="0.25">
      <c r="A29" s="123" t="s">
        <v>34</v>
      </c>
      <c r="B29" s="1" t="s">
        <v>688</v>
      </c>
    </row>
    <row r="31" spans="1:14" x14ac:dyDescent="0.25">
      <c r="A31" s="1" t="s">
        <v>10</v>
      </c>
    </row>
    <row r="32" spans="1:14" x14ac:dyDescent="0.25">
      <c r="A32" s="1" t="s">
        <v>721</v>
      </c>
      <c r="J32" s="247"/>
      <c r="K32" s="247"/>
      <c r="L32" s="247"/>
      <c r="M32" s="247"/>
      <c r="N32" s="247"/>
    </row>
    <row r="33" spans="1:1" x14ac:dyDescent="0.25">
      <c r="A33" s="1" t="s">
        <v>11</v>
      </c>
    </row>
    <row r="34" spans="1:1" x14ac:dyDescent="0.25">
      <c r="A34" s="1" t="s">
        <v>852</v>
      </c>
    </row>
    <row r="36" spans="1:1" ht="21" x14ac:dyDescent="0.4">
      <c r="A36" s="124" t="s">
        <v>689</v>
      </c>
    </row>
    <row r="38" spans="1:1" x14ac:dyDescent="0.25">
      <c r="A38" s="1" t="s">
        <v>757</v>
      </c>
    </row>
    <row r="39" spans="1:1" x14ac:dyDescent="0.25">
      <c r="A39" s="1" t="s">
        <v>0</v>
      </c>
    </row>
    <row r="40" spans="1:1" x14ac:dyDescent="0.25">
      <c r="A40" s="1" t="s">
        <v>738</v>
      </c>
    </row>
    <row r="42" spans="1:1" x14ac:dyDescent="0.25">
      <c r="A42" s="1" t="s">
        <v>752</v>
      </c>
    </row>
    <row r="43" spans="1:1" x14ac:dyDescent="0.25">
      <c r="A43" s="1" t="s">
        <v>750</v>
      </c>
    </row>
    <row r="44" spans="1:1" x14ac:dyDescent="0.25">
      <c r="A44" s="1" t="s">
        <v>751</v>
      </c>
    </row>
    <row r="45" spans="1:1" x14ac:dyDescent="0.25">
      <c r="A45" s="1" t="s">
        <v>753</v>
      </c>
    </row>
    <row r="46" spans="1:1" x14ac:dyDescent="0.25">
      <c r="A46" s="1" t="s">
        <v>754</v>
      </c>
    </row>
    <row r="47" spans="1:1" x14ac:dyDescent="0.25">
      <c r="A47" s="1" t="s">
        <v>2</v>
      </c>
    </row>
    <row r="48" spans="1:1" x14ac:dyDescent="0.25">
      <c r="A48" s="1" t="s">
        <v>755</v>
      </c>
    </row>
    <row r="49" spans="1:1" x14ac:dyDescent="0.25">
      <c r="A49" s="1" t="s">
        <v>756</v>
      </c>
    </row>
    <row r="50" spans="1:1" x14ac:dyDescent="0.25">
      <c r="A50" s="1" t="s">
        <v>758</v>
      </c>
    </row>
    <row r="51" spans="1:1" x14ac:dyDescent="0.25">
      <c r="A51" s="1" t="s">
        <v>14</v>
      </c>
    </row>
    <row r="52" spans="1:1" x14ac:dyDescent="0.25">
      <c r="A52" s="1" t="s">
        <v>1</v>
      </c>
    </row>
    <row r="54" spans="1:1" ht="21" x14ac:dyDescent="0.4">
      <c r="A54" s="124" t="s">
        <v>3</v>
      </c>
    </row>
    <row r="56" spans="1:1" x14ac:dyDescent="0.25">
      <c r="A56" s="1" t="s">
        <v>19</v>
      </c>
    </row>
    <row r="57" spans="1:1" x14ac:dyDescent="0.25">
      <c r="A57" s="1" t="s">
        <v>12</v>
      </c>
    </row>
    <row r="58" spans="1:1" x14ac:dyDescent="0.25">
      <c r="A58" s="1" t="s">
        <v>13</v>
      </c>
    </row>
    <row r="59" spans="1:1" x14ac:dyDescent="0.25">
      <c r="A59" s="1" t="s">
        <v>20</v>
      </c>
    </row>
    <row r="60" spans="1:1" x14ac:dyDescent="0.25">
      <c r="A60" s="1" t="s">
        <v>22</v>
      </c>
    </row>
    <row r="61" spans="1:1" x14ac:dyDescent="0.25">
      <c r="A61" s="1" t="s">
        <v>15</v>
      </c>
    </row>
    <row r="62" spans="1:1" x14ac:dyDescent="0.25">
      <c r="A62" s="1" t="s">
        <v>21</v>
      </c>
    </row>
    <row r="64" spans="1:1" ht="21" x14ac:dyDescent="0.4">
      <c r="A64" s="124" t="s">
        <v>4</v>
      </c>
    </row>
    <row r="66" spans="1:7" x14ac:dyDescent="0.25">
      <c r="A66" s="1" t="s">
        <v>7</v>
      </c>
      <c r="D66" s="608" t="s">
        <v>846</v>
      </c>
      <c r="E66" s="608"/>
      <c r="F66" s="608"/>
      <c r="G66" s="608"/>
    </row>
    <row r="67" spans="1:7" x14ac:dyDescent="0.25">
      <c r="A67" s="1" t="s">
        <v>16</v>
      </c>
      <c r="D67" s="608" t="s">
        <v>5</v>
      </c>
      <c r="E67" s="608"/>
    </row>
    <row r="68" spans="1:7" x14ac:dyDescent="0.25">
      <c r="A68" s="1" t="s">
        <v>17</v>
      </c>
      <c r="D68" s="608" t="s">
        <v>6</v>
      </c>
      <c r="E68" s="608"/>
    </row>
    <row r="69" spans="1:7" x14ac:dyDescent="0.25">
      <c r="A69" s="1" t="s">
        <v>784</v>
      </c>
      <c r="D69" s="608" t="s">
        <v>781</v>
      </c>
      <c r="E69" s="608"/>
    </row>
    <row r="70" spans="1:7" x14ac:dyDescent="0.25">
      <c r="A70" s="1" t="s">
        <v>784</v>
      </c>
      <c r="D70" s="608" t="s">
        <v>782</v>
      </c>
      <c r="E70" s="608"/>
      <c r="F70" s="608"/>
    </row>
  </sheetData>
  <sheetProtection password="9687" sheet="1" objects="1" scenarios="1" selectLockedCells="1"/>
  <mergeCells count="8">
    <mergeCell ref="L8:M8"/>
    <mergeCell ref="D67:E67"/>
    <mergeCell ref="I3:J3"/>
    <mergeCell ref="I4:K4"/>
    <mergeCell ref="D69:E69"/>
    <mergeCell ref="D70:F70"/>
    <mergeCell ref="D68:E68"/>
    <mergeCell ref="D66:G66"/>
  </mergeCells>
  <phoneticPr fontId="5" type="noConversion"/>
  <hyperlinks>
    <hyperlink ref="D66" r:id="rId1" display="True-Natural-Bodybuilding.com" xr:uid="{00000000-0004-0000-0500-000000000000}"/>
    <hyperlink ref="D67" r:id="rId2" xr:uid="{00000000-0004-0000-0500-000001000000}"/>
    <hyperlink ref="D68" r:id="rId3" xr:uid="{00000000-0004-0000-0500-000002000000}"/>
    <hyperlink ref="I3" r:id="rId4" xr:uid="{00000000-0004-0000-0500-000003000000}"/>
    <hyperlink ref="I4" r:id="rId5" xr:uid="{00000000-0004-0000-0500-000004000000}"/>
    <hyperlink ref="D69" r:id="rId6" xr:uid="{00000000-0004-0000-0500-000005000000}"/>
    <hyperlink ref="D70" r:id="rId7" xr:uid="{00000000-0004-0000-0500-000006000000}"/>
  </hyperlinks>
  <pageMargins left="0.75" right="0.75" top="1" bottom="1" header="0.5" footer="0.5"/>
  <pageSetup paperSize="9" orientation="portrait" horizontalDpi="300" verticalDpi="300" r:id="rId8"/>
  <headerFooter alignWithMargins="0"/>
  <legacyDrawing r:id="rId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AO278"/>
  <sheetViews>
    <sheetView workbookViewId="0">
      <pane xSplit="1" ySplit="5" topLeftCell="B6" activePane="bottomRight" state="frozen"/>
      <selection pane="topRight" activeCell="B1" sqref="B1"/>
      <selection pane="bottomLeft" activeCell="A5" sqref="A5"/>
      <selection pane="bottomRight" activeCell="A6" sqref="A6"/>
    </sheetView>
  </sheetViews>
  <sheetFormatPr defaultColWidth="8.77734375" defaultRowHeight="13.2" x14ac:dyDescent="0.25"/>
  <cols>
    <col min="1" max="1" width="39.44140625" style="147" customWidth="1"/>
    <col min="2" max="32" width="12.77734375" style="147" customWidth="1"/>
    <col min="33" max="33" width="15.77734375" style="147" bestFit="1" customWidth="1"/>
    <col min="34" max="34" width="15.21875" style="147" bestFit="1" customWidth="1"/>
    <col min="35" max="35" width="14.77734375" style="147" bestFit="1" customWidth="1"/>
    <col min="36" max="36" width="13.77734375" style="147" bestFit="1" customWidth="1"/>
    <col min="37" max="37" width="12.77734375" style="147" customWidth="1"/>
    <col min="38" max="38" width="14.21875" style="147" bestFit="1" customWidth="1"/>
    <col min="39" max="39" width="55.77734375" style="147" customWidth="1"/>
    <col min="40" max="40" width="28.77734375" style="147" customWidth="1"/>
    <col min="41" max="41" width="12.77734375" style="147" customWidth="1"/>
    <col min="42" max="16384" width="8.77734375" style="147"/>
  </cols>
  <sheetData>
    <row r="1" spans="1:41" x14ac:dyDescent="0.25">
      <c r="A1" s="152" t="s">
        <v>187</v>
      </c>
      <c r="B1" s="151"/>
      <c r="C1" s="151"/>
      <c r="D1" s="151"/>
    </row>
    <row r="2" spans="1:41" x14ac:dyDescent="0.25">
      <c r="A2" s="152" t="s">
        <v>732</v>
      </c>
      <c r="B2" s="153"/>
      <c r="C2" s="153"/>
      <c r="D2" s="153"/>
      <c r="E2" s="149"/>
      <c r="F2" s="148"/>
      <c r="G2" s="148"/>
      <c r="H2" s="148"/>
      <c r="I2" s="148"/>
    </row>
    <row r="3" spans="1:41" x14ac:dyDescent="0.25">
      <c r="A3" s="152" t="s">
        <v>786</v>
      </c>
      <c r="B3" s="153"/>
      <c r="C3" s="153"/>
      <c r="D3" s="153"/>
      <c r="E3" s="149"/>
      <c r="F3" s="148"/>
      <c r="G3" s="148"/>
      <c r="H3" s="148"/>
      <c r="I3" s="148"/>
    </row>
    <row r="4" spans="1:41" x14ac:dyDescent="0.25">
      <c r="A4" s="150">
        <v>1</v>
      </c>
      <c r="B4" s="150">
        <v>2</v>
      </c>
      <c r="C4" s="150">
        <v>3</v>
      </c>
      <c r="D4" s="150">
        <v>4</v>
      </c>
      <c r="E4" s="150">
        <v>5</v>
      </c>
      <c r="F4" s="150">
        <v>6</v>
      </c>
      <c r="G4" s="150">
        <v>7</v>
      </c>
      <c r="H4" s="150">
        <v>8</v>
      </c>
      <c r="I4" s="150">
        <v>9</v>
      </c>
      <c r="J4" s="150">
        <v>10</v>
      </c>
      <c r="K4" s="150">
        <v>11</v>
      </c>
      <c r="L4" s="150">
        <v>12</v>
      </c>
      <c r="M4" s="150">
        <v>13</v>
      </c>
      <c r="N4" s="150">
        <v>14</v>
      </c>
      <c r="O4" s="150">
        <v>15</v>
      </c>
      <c r="P4" s="150">
        <v>16</v>
      </c>
      <c r="Q4" s="150">
        <v>17</v>
      </c>
      <c r="R4" s="150">
        <v>18</v>
      </c>
      <c r="S4" s="150">
        <v>19</v>
      </c>
      <c r="T4" s="150">
        <v>20</v>
      </c>
      <c r="U4" s="150">
        <v>21</v>
      </c>
      <c r="V4" s="150">
        <v>22</v>
      </c>
      <c r="W4" s="150">
        <v>23</v>
      </c>
      <c r="X4" s="150">
        <v>24</v>
      </c>
      <c r="Y4" s="150">
        <v>25</v>
      </c>
      <c r="Z4" s="150">
        <v>26</v>
      </c>
      <c r="AA4" s="150">
        <v>27</v>
      </c>
      <c r="AB4" s="150">
        <v>28</v>
      </c>
      <c r="AC4" s="150">
        <v>29</v>
      </c>
      <c r="AD4" s="150">
        <v>30</v>
      </c>
      <c r="AE4" s="150">
        <v>31</v>
      </c>
      <c r="AF4" s="150">
        <v>32</v>
      </c>
      <c r="AG4" s="150">
        <v>33</v>
      </c>
      <c r="AH4" s="150">
        <v>34</v>
      </c>
      <c r="AI4" s="150">
        <v>35</v>
      </c>
      <c r="AJ4" s="150">
        <v>36</v>
      </c>
      <c r="AK4" s="150">
        <v>37</v>
      </c>
      <c r="AL4" s="150">
        <v>38</v>
      </c>
      <c r="AM4" s="150">
        <v>39</v>
      </c>
      <c r="AN4" s="150">
        <v>40</v>
      </c>
      <c r="AO4" s="150">
        <v>41</v>
      </c>
    </row>
    <row r="5" spans="1:41" s="307" customFormat="1" x14ac:dyDescent="0.25">
      <c r="A5" s="307" t="s">
        <v>193</v>
      </c>
      <c r="B5" s="307" t="s">
        <v>205</v>
      </c>
      <c r="C5" s="307" t="s">
        <v>206</v>
      </c>
      <c r="D5" s="307" t="s">
        <v>194</v>
      </c>
      <c r="E5" s="307" t="s">
        <v>407</v>
      </c>
      <c r="F5" s="307" t="s">
        <v>408</v>
      </c>
      <c r="G5" s="307" t="s">
        <v>409</v>
      </c>
      <c r="H5" s="307" t="s">
        <v>462</v>
      </c>
      <c r="I5" s="307" t="s">
        <v>215</v>
      </c>
      <c r="J5" s="307" t="s">
        <v>216</v>
      </c>
      <c r="K5" s="307" t="s">
        <v>217</v>
      </c>
      <c r="L5" s="307" t="s">
        <v>218</v>
      </c>
      <c r="M5" s="307" t="s">
        <v>219</v>
      </c>
      <c r="N5" s="307" t="s">
        <v>220</v>
      </c>
      <c r="O5" s="307" t="s">
        <v>221</v>
      </c>
      <c r="P5" s="307" t="s">
        <v>222</v>
      </c>
      <c r="Q5" s="307" t="s">
        <v>461</v>
      </c>
      <c r="R5" s="307" t="s">
        <v>223</v>
      </c>
      <c r="S5" s="307" t="s">
        <v>224</v>
      </c>
      <c r="T5" s="307" t="s">
        <v>225</v>
      </c>
      <c r="U5" s="307" t="s">
        <v>226</v>
      </c>
      <c r="V5" s="307" t="s">
        <v>227</v>
      </c>
      <c r="W5" s="307" t="s">
        <v>463</v>
      </c>
      <c r="X5" s="307" t="s">
        <v>228</v>
      </c>
      <c r="Y5" s="307" t="s">
        <v>229</v>
      </c>
      <c r="Z5" s="307" t="s">
        <v>230</v>
      </c>
      <c r="AA5" s="307" t="s">
        <v>231</v>
      </c>
      <c r="AB5" s="307" t="s">
        <v>232</v>
      </c>
      <c r="AC5" s="307" t="s">
        <v>233</v>
      </c>
      <c r="AD5" s="307" t="s">
        <v>464</v>
      </c>
      <c r="AE5" s="307" t="s">
        <v>175</v>
      </c>
      <c r="AF5" s="307" t="s">
        <v>176</v>
      </c>
      <c r="AG5" s="307" t="s">
        <v>177</v>
      </c>
      <c r="AH5" s="307" t="s">
        <v>179</v>
      </c>
      <c r="AI5" s="307" t="s">
        <v>183</v>
      </c>
      <c r="AJ5" s="307" t="s">
        <v>184</v>
      </c>
      <c r="AK5" s="307" t="s">
        <v>178</v>
      </c>
      <c r="AL5" s="307" t="s">
        <v>182</v>
      </c>
      <c r="AM5" s="307" t="s">
        <v>180</v>
      </c>
      <c r="AN5" s="307" t="s">
        <v>181</v>
      </c>
      <c r="AO5" s="428" t="s">
        <v>788</v>
      </c>
    </row>
    <row r="6" spans="1:41" s="144" customFormat="1" x14ac:dyDescent="0.25">
      <c r="A6" s="144" t="s">
        <v>458</v>
      </c>
      <c r="B6" s="144">
        <v>1</v>
      </c>
      <c r="C6" s="145" t="s">
        <v>195</v>
      </c>
      <c r="D6" s="146">
        <v>0</v>
      </c>
      <c r="E6" s="146">
        <v>0</v>
      </c>
      <c r="F6" s="146">
        <v>0</v>
      </c>
      <c r="G6" s="146">
        <v>0</v>
      </c>
      <c r="H6" s="146">
        <v>0</v>
      </c>
      <c r="I6" s="146">
        <v>0</v>
      </c>
      <c r="J6" s="146">
        <v>0</v>
      </c>
      <c r="K6" s="146">
        <v>0</v>
      </c>
      <c r="L6" s="146">
        <v>0</v>
      </c>
      <c r="M6" s="146">
        <v>0</v>
      </c>
      <c r="N6" s="146">
        <v>0</v>
      </c>
      <c r="O6" s="146">
        <v>0</v>
      </c>
      <c r="P6" s="146">
        <v>0</v>
      </c>
      <c r="Q6" s="146">
        <v>0</v>
      </c>
      <c r="R6" s="146">
        <v>0</v>
      </c>
      <c r="S6" s="146">
        <v>0</v>
      </c>
      <c r="T6" s="146">
        <v>0</v>
      </c>
      <c r="U6" s="146">
        <v>0</v>
      </c>
      <c r="V6" s="146">
        <v>0</v>
      </c>
      <c r="W6" s="146">
        <v>0</v>
      </c>
      <c r="X6" s="146">
        <v>0</v>
      </c>
      <c r="Y6" s="146">
        <v>0</v>
      </c>
      <c r="Z6" s="146">
        <v>0</v>
      </c>
      <c r="AA6" s="146">
        <v>0</v>
      </c>
      <c r="AB6" s="146">
        <v>0</v>
      </c>
      <c r="AC6" s="146">
        <v>0</v>
      </c>
      <c r="AD6" s="146">
        <v>0</v>
      </c>
      <c r="AE6" s="146">
        <v>0</v>
      </c>
      <c r="AF6" s="146">
        <v>0</v>
      </c>
      <c r="AG6" s="146">
        <v>0</v>
      </c>
      <c r="AH6" s="146">
        <v>0</v>
      </c>
      <c r="AI6" s="146">
        <v>0</v>
      </c>
      <c r="AJ6" s="146">
        <v>0</v>
      </c>
      <c r="AK6" s="146">
        <v>0</v>
      </c>
      <c r="AL6" s="162" t="s">
        <v>195</v>
      </c>
      <c r="AN6" s="144" t="s">
        <v>458</v>
      </c>
      <c r="AO6" s="430">
        <v>0</v>
      </c>
    </row>
    <row r="7" spans="1:41" x14ac:dyDescent="0.25">
      <c r="A7" s="308" t="s">
        <v>256</v>
      </c>
      <c r="B7" s="309">
        <v>100</v>
      </c>
      <c r="C7" s="309" t="s">
        <v>200</v>
      </c>
      <c r="D7" s="310">
        <v>575</v>
      </c>
      <c r="E7" s="311">
        <v>21.22</v>
      </c>
      <c r="F7" s="312">
        <v>21.67</v>
      </c>
      <c r="G7" s="310">
        <v>49.42</v>
      </c>
      <c r="H7" s="312">
        <v>1</v>
      </c>
      <c r="I7" s="312">
        <v>211</v>
      </c>
      <c r="J7" s="310">
        <v>1014</v>
      </c>
      <c r="K7" s="312">
        <v>3385</v>
      </c>
      <c r="L7" s="312">
        <v>469</v>
      </c>
      <c r="M7" s="312">
        <v>143</v>
      </c>
      <c r="N7" s="312">
        <v>50</v>
      </c>
      <c r="O7" s="312">
        <v>0</v>
      </c>
      <c r="P7" s="312">
        <v>0</v>
      </c>
      <c r="Q7" s="312">
        <v>0</v>
      </c>
      <c r="R7" s="310">
        <v>26220</v>
      </c>
      <c r="S7" s="312">
        <v>0</v>
      </c>
      <c r="T7" s="312">
        <v>52100</v>
      </c>
      <c r="U7" s="310">
        <v>264000</v>
      </c>
      <c r="V7" s="311">
        <v>996</v>
      </c>
      <c r="W7" s="312">
        <v>3720</v>
      </c>
      <c r="X7" s="310">
        <v>268000</v>
      </c>
      <c r="Y7" s="310">
        <v>2285</v>
      </c>
      <c r="Z7" s="310">
        <v>484000</v>
      </c>
      <c r="AA7" s="311">
        <v>705000</v>
      </c>
      <c r="AB7" s="312">
        <v>2.5</v>
      </c>
      <c r="AC7" s="312">
        <v>1000</v>
      </c>
      <c r="AD7" s="311">
        <v>3080</v>
      </c>
      <c r="AE7" s="312">
        <v>4.7</v>
      </c>
      <c r="AF7" s="311">
        <v>12.2</v>
      </c>
      <c r="AG7" s="312">
        <v>0</v>
      </c>
      <c r="AH7" s="312">
        <v>3.7309999999999999</v>
      </c>
      <c r="AI7" s="310">
        <v>30.888999999999999</v>
      </c>
      <c r="AJ7" s="310">
        <v>12.07</v>
      </c>
      <c r="AK7" s="312">
        <v>3.89</v>
      </c>
      <c r="AL7" s="313">
        <v>15</v>
      </c>
      <c r="AM7" s="314" t="s">
        <v>419</v>
      </c>
      <c r="AN7" s="314" t="s">
        <v>482</v>
      </c>
      <c r="AO7" s="432">
        <v>0</v>
      </c>
    </row>
    <row r="8" spans="1:41" x14ac:dyDescent="0.25">
      <c r="A8" s="315" t="s">
        <v>39</v>
      </c>
      <c r="B8" s="316">
        <v>100</v>
      </c>
      <c r="C8" s="316" t="s">
        <v>200</v>
      </c>
      <c r="D8" s="317">
        <v>400</v>
      </c>
      <c r="E8" s="318">
        <v>100</v>
      </c>
      <c r="F8" s="319">
        <v>0</v>
      </c>
      <c r="G8" s="319">
        <v>0</v>
      </c>
      <c r="H8" s="319">
        <v>0</v>
      </c>
      <c r="I8" s="319">
        <v>0</v>
      </c>
      <c r="J8" s="319">
        <v>0</v>
      </c>
      <c r="K8" s="319">
        <v>0</v>
      </c>
      <c r="L8" s="319">
        <v>0</v>
      </c>
      <c r="M8" s="319">
        <v>0</v>
      </c>
      <c r="N8" s="319">
        <v>0</v>
      </c>
      <c r="O8" s="319">
        <v>0</v>
      </c>
      <c r="P8" s="319">
        <v>0</v>
      </c>
      <c r="Q8" s="319">
        <v>0</v>
      </c>
      <c r="R8" s="319">
        <v>0</v>
      </c>
      <c r="S8" s="319">
        <v>0</v>
      </c>
      <c r="T8" s="319">
        <v>0</v>
      </c>
      <c r="U8" s="319">
        <v>0</v>
      </c>
      <c r="V8" s="319">
        <v>0</v>
      </c>
      <c r="W8" s="319">
        <v>0</v>
      </c>
      <c r="X8" s="319">
        <v>0</v>
      </c>
      <c r="Y8" s="319">
        <v>0</v>
      </c>
      <c r="Z8" s="319">
        <v>0</v>
      </c>
      <c r="AA8" s="319">
        <v>0</v>
      </c>
      <c r="AB8" s="319">
        <v>0</v>
      </c>
      <c r="AC8" s="319">
        <v>0</v>
      </c>
      <c r="AD8" s="319">
        <v>0</v>
      </c>
      <c r="AE8" s="319">
        <v>0</v>
      </c>
      <c r="AF8" s="319">
        <v>0</v>
      </c>
      <c r="AG8" s="319">
        <v>0</v>
      </c>
      <c r="AH8" s="319">
        <v>0</v>
      </c>
      <c r="AI8" s="319">
        <v>0</v>
      </c>
      <c r="AJ8" s="319">
        <v>0</v>
      </c>
      <c r="AK8" s="319">
        <v>0</v>
      </c>
      <c r="AL8" s="320">
        <v>0</v>
      </c>
      <c r="AM8" s="321" t="s">
        <v>40</v>
      </c>
      <c r="AN8" s="321" t="s">
        <v>41</v>
      </c>
      <c r="AO8" s="433">
        <v>0</v>
      </c>
    </row>
    <row r="9" spans="1:41" x14ac:dyDescent="0.25">
      <c r="A9" s="315" t="s">
        <v>42</v>
      </c>
      <c r="B9" s="316">
        <v>100</v>
      </c>
      <c r="C9" s="316" t="s">
        <v>200</v>
      </c>
      <c r="D9" s="317">
        <v>400</v>
      </c>
      <c r="E9" s="318">
        <v>100</v>
      </c>
      <c r="F9" s="319">
        <v>0</v>
      </c>
      <c r="G9" s="319">
        <v>0</v>
      </c>
      <c r="H9" s="319">
        <v>0</v>
      </c>
      <c r="I9" s="319">
        <v>0</v>
      </c>
      <c r="J9" s="319">
        <v>0</v>
      </c>
      <c r="K9" s="319">
        <v>0</v>
      </c>
      <c r="L9" s="319">
        <v>0</v>
      </c>
      <c r="M9" s="319">
        <v>0</v>
      </c>
      <c r="N9" s="319">
        <v>0</v>
      </c>
      <c r="O9" s="319">
        <v>0</v>
      </c>
      <c r="P9" s="319">
        <v>0</v>
      </c>
      <c r="Q9" s="319">
        <v>0</v>
      </c>
      <c r="R9" s="319">
        <v>0</v>
      </c>
      <c r="S9" s="319">
        <v>0</v>
      </c>
      <c r="T9" s="319">
        <v>0</v>
      </c>
      <c r="U9" s="319">
        <v>0</v>
      </c>
      <c r="V9" s="319">
        <v>0</v>
      </c>
      <c r="W9" s="319">
        <v>0</v>
      </c>
      <c r="X9" s="319">
        <v>0</v>
      </c>
      <c r="Y9" s="319">
        <v>0</v>
      </c>
      <c r="Z9" s="319">
        <v>0</v>
      </c>
      <c r="AA9" s="319">
        <v>0</v>
      </c>
      <c r="AB9" s="319">
        <v>0</v>
      </c>
      <c r="AC9" s="319">
        <v>0</v>
      </c>
      <c r="AD9" s="319">
        <v>0</v>
      </c>
      <c r="AE9" s="319">
        <v>0</v>
      </c>
      <c r="AF9" s="319">
        <v>0</v>
      </c>
      <c r="AG9" s="319">
        <v>0</v>
      </c>
      <c r="AH9" s="319">
        <v>0</v>
      </c>
      <c r="AI9" s="319">
        <v>0</v>
      </c>
      <c r="AJ9" s="319">
        <v>0</v>
      </c>
      <c r="AK9" s="319">
        <v>0</v>
      </c>
      <c r="AL9" s="320">
        <v>0</v>
      </c>
      <c r="AM9" s="321" t="s">
        <v>43</v>
      </c>
      <c r="AN9" s="321" t="s">
        <v>44</v>
      </c>
      <c r="AO9" s="433">
        <v>0</v>
      </c>
    </row>
    <row r="10" spans="1:41" x14ac:dyDescent="0.25">
      <c r="A10" s="315" t="s">
        <v>204</v>
      </c>
      <c r="B10" s="316">
        <v>100</v>
      </c>
      <c r="C10" s="316" t="s">
        <v>200</v>
      </c>
      <c r="D10" s="319">
        <v>46</v>
      </c>
      <c r="E10" s="319">
        <v>0.1</v>
      </c>
      <c r="F10" s="319">
        <v>11.3</v>
      </c>
      <c r="G10" s="319">
        <v>0.13</v>
      </c>
      <c r="H10" s="319">
        <v>1</v>
      </c>
      <c r="I10" s="319">
        <v>21</v>
      </c>
      <c r="J10" s="319">
        <v>17</v>
      </c>
      <c r="K10" s="319">
        <v>73</v>
      </c>
      <c r="L10" s="319">
        <v>49</v>
      </c>
      <c r="M10" s="319">
        <v>18</v>
      </c>
      <c r="N10" s="319">
        <v>0</v>
      </c>
      <c r="O10" s="319">
        <v>0</v>
      </c>
      <c r="P10" s="319">
        <v>900</v>
      </c>
      <c r="Q10" s="319">
        <v>0</v>
      </c>
      <c r="R10" s="319">
        <v>10</v>
      </c>
      <c r="S10" s="319">
        <v>0</v>
      </c>
      <c r="T10" s="319">
        <v>1800</v>
      </c>
      <c r="U10" s="319">
        <v>8000</v>
      </c>
      <c r="V10" s="319">
        <v>12</v>
      </c>
      <c r="W10" s="319">
        <v>120</v>
      </c>
      <c r="X10" s="319">
        <v>5000</v>
      </c>
      <c r="Y10" s="319">
        <v>74</v>
      </c>
      <c r="Z10" s="319">
        <v>7000</v>
      </c>
      <c r="AA10" s="319">
        <v>101000</v>
      </c>
      <c r="AB10" s="319">
        <v>0.1</v>
      </c>
      <c r="AC10" s="319">
        <v>4000</v>
      </c>
      <c r="AD10" s="319">
        <v>20</v>
      </c>
      <c r="AE10" s="319">
        <v>88.24</v>
      </c>
      <c r="AF10" s="319">
        <v>0.2</v>
      </c>
      <c r="AG10" s="319">
        <v>0</v>
      </c>
      <c r="AH10" s="319">
        <v>2.1999999999999999E-2</v>
      </c>
      <c r="AI10" s="319">
        <v>6.0000000000000001E-3</v>
      </c>
      <c r="AJ10" s="319">
        <v>3.9E-2</v>
      </c>
      <c r="AK10" s="319">
        <v>9.6199999999999992</v>
      </c>
      <c r="AL10" s="320">
        <v>42</v>
      </c>
      <c r="AM10" s="321" t="s">
        <v>473</v>
      </c>
      <c r="AN10" s="321" t="s">
        <v>483</v>
      </c>
      <c r="AO10" s="433">
        <v>0</v>
      </c>
    </row>
    <row r="11" spans="1:41" x14ac:dyDescent="0.25">
      <c r="A11" s="315" t="s">
        <v>370</v>
      </c>
      <c r="B11" s="316">
        <v>100</v>
      </c>
      <c r="C11" s="316" t="s">
        <v>200</v>
      </c>
      <c r="D11" s="319">
        <v>52</v>
      </c>
      <c r="E11" s="319">
        <v>0.26</v>
      </c>
      <c r="F11" s="319">
        <v>13.81</v>
      </c>
      <c r="G11" s="319">
        <v>0.17</v>
      </c>
      <c r="H11" s="319">
        <v>54</v>
      </c>
      <c r="I11" s="319">
        <v>17</v>
      </c>
      <c r="J11" s="319">
        <v>26</v>
      </c>
      <c r="K11" s="319">
        <v>91</v>
      </c>
      <c r="L11" s="319">
        <v>61</v>
      </c>
      <c r="M11" s="319">
        <v>41</v>
      </c>
      <c r="N11" s="319">
        <v>3</v>
      </c>
      <c r="O11" s="319">
        <v>0</v>
      </c>
      <c r="P11" s="319">
        <v>4600</v>
      </c>
      <c r="Q11" s="319">
        <v>0</v>
      </c>
      <c r="R11" s="319">
        <v>180</v>
      </c>
      <c r="S11" s="319">
        <v>2.2000000000000002</v>
      </c>
      <c r="T11" s="319">
        <v>3400</v>
      </c>
      <c r="U11" s="319">
        <v>6000</v>
      </c>
      <c r="V11" s="319">
        <v>27</v>
      </c>
      <c r="W11" s="319">
        <v>120</v>
      </c>
      <c r="X11" s="319">
        <v>5000</v>
      </c>
      <c r="Y11" s="319">
        <v>35</v>
      </c>
      <c r="Z11" s="319">
        <v>11000</v>
      </c>
      <c r="AA11" s="319">
        <v>107000</v>
      </c>
      <c r="AB11" s="319">
        <v>0</v>
      </c>
      <c r="AC11" s="319">
        <v>1000</v>
      </c>
      <c r="AD11" s="319">
        <v>40</v>
      </c>
      <c r="AE11" s="319">
        <v>85.56</v>
      </c>
      <c r="AF11" s="319">
        <v>2.4</v>
      </c>
      <c r="AG11" s="319">
        <v>0</v>
      </c>
      <c r="AH11" s="319">
        <v>2.8000000000000001E-2</v>
      </c>
      <c r="AI11" s="319">
        <v>7.0000000000000001E-3</v>
      </c>
      <c r="AJ11" s="319">
        <v>5.0999999999999997E-2</v>
      </c>
      <c r="AK11" s="317">
        <v>10.39</v>
      </c>
      <c r="AL11" s="320">
        <v>36</v>
      </c>
      <c r="AM11" s="321" t="s">
        <v>473</v>
      </c>
      <c r="AN11" s="321" t="s">
        <v>484</v>
      </c>
      <c r="AO11" s="433">
        <v>0</v>
      </c>
    </row>
    <row r="12" spans="1:41" x14ac:dyDescent="0.25">
      <c r="A12" s="315" t="s">
        <v>386</v>
      </c>
      <c r="B12" s="316">
        <v>100</v>
      </c>
      <c r="C12" s="316" t="s">
        <v>200</v>
      </c>
      <c r="D12" s="319">
        <v>48</v>
      </c>
      <c r="E12" s="319">
        <v>1.4</v>
      </c>
      <c r="F12" s="319">
        <v>11.12</v>
      </c>
      <c r="G12" s="319">
        <v>0.39</v>
      </c>
      <c r="H12" s="317">
        <v>1926</v>
      </c>
      <c r="I12" s="319">
        <v>30</v>
      </c>
      <c r="J12" s="319">
        <v>40</v>
      </c>
      <c r="K12" s="319">
        <v>600</v>
      </c>
      <c r="L12" s="319">
        <v>240</v>
      </c>
      <c r="M12" s="319">
        <v>54</v>
      </c>
      <c r="N12" s="319">
        <v>9</v>
      </c>
      <c r="O12" s="319">
        <v>0</v>
      </c>
      <c r="P12" s="319">
        <v>10000</v>
      </c>
      <c r="Q12" s="319">
        <v>0</v>
      </c>
      <c r="R12" s="319">
        <v>890</v>
      </c>
      <c r="S12" s="319">
        <v>3.3</v>
      </c>
      <c r="T12" s="319">
        <v>2800</v>
      </c>
      <c r="U12" s="319">
        <v>13000</v>
      </c>
      <c r="V12" s="319">
        <v>78</v>
      </c>
      <c r="W12" s="319">
        <v>390</v>
      </c>
      <c r="X12" s="319">
        <v>10000</v>
      </c>
      <c r="Y12" s="319">
        <v>77</v>
      </c>
      <c r="Z12" s="319">
        <v>23000</v>
      </c>
      <c r="AA12" s="319">
        <v>259000</v>
      </c>
      <c r="AB12" s="319">
        <v>0.1</v>
      </c>
      <c r="AC12" s="319">
        <v>1000</v>
      </c>
      <c r="AD12" s="319">
        <v>200</v>
      </c>
      <c r="AE12" s="319">
        <v>86.35</v>
      </c>
      <c r="AF12" s="319">
        <v>2</v>
      </c>
      <c r="AG12" s="319">
        <v>0</v>
      </c>
      <c r="AH12" s="319">
        <v>2.7E-2</v>
      </c>
      <c r="AI12" s="319">
        <v>0.17</v>
      </c>
      <c r="AJ12" s="319">
        <v>7.6999999999999999E-2</v>
      </c>
      <c r="AK12" s="319">
        <v>9.24</v>
      </c>
      <c r="AL12" s="320">
        <v>45</v>
      </c>
      <c r="AM12" s="321"/>
      <c r="AN12" s="321" t="s">
        <v>485</v>
      </c>
      <c r="AO12" s="433">
        <v>0</v>
      </c>
    </row>
    <row r="13" spans="1:41" x14ac:dyDescent="0.25">
      <c r="A13" s="315" t="s">
        <v>250</v>
      </c>
      <c r="B13" s="316">
        <v>100</v>
      </c>
      <c r="C13" s="316" t="s">
        <v>200</v>
      </c>
      <c r="D13" s="319">
        <v>241</v>
      </c>
      <c r="E13" s="319">
        <v>3.39</v>
      </c>
      <c r="F13" s="319">
        <v>62.64</v>
      </c>
      <c r="G13" s="319">
        <v>0.51</v>
      </c>
      <c r="H13" s="318">
        <v>3604</v>
      </c>
      <c r="I13" s="319">
        <v>15</v>
      </c>
      <c r="J13" s="319">
        <v>74</v>
      </c>
      <c r="K13" s="319">
        <v>2589</v>
      </c>
      <c r="L13" s="319">
        <v>516</v>
      </c>
      <c r="M13" s="319">
        <v>143</v>
      </c>
      <c r="N13" s="319">
        <v>10</v>
      </c>
      <c r="O13" s="319">
        <v>0</v>
      </c>
      <c r="P13" s="319">
        <v>1000</v>
      </c>
      <c r="Q13" s="319">
        <v>0</v>
      </c>
      <c r="R13" s="318">
        <v>4330</v>
      </c>
      <c r="S13" s="319">
        <v>3.1</v>
      </c>
      <c r="T13" s="319">
        <v>13900</v>
      </c>
      <c r="U13" s="319">
        <v>55000</v>
      </c>
      <c r="V13" s="319">
        <v>343</v>
      </c>
      <c r="W13" s="319">
        <v>2660</v>
      </c>
      <c r="X13" s="319">
        <v>32000</v>
      </c>
      <c r="Y13" s="319">
        <v>235</v>
      </c>
      <c r="Z13" s="319">
        <v>71000</v>
      </c>
      <c r="AA13" s="318">
        <v>1162000</v>
      </c>
      <c r="AB13" s="319">
        <v>2.2000000000000002</v>
      </c>
      <c r="AC13" s="319">
        <v>10000</v>
      </c>
      <c r="AD13" s="319">
        <v>390</v>
      </c>
      <c r="AE13" s="319">
        <v>30.89</v>
      </c>
      <c r="AF13" s="319">
        <v>7.3</v>
      </c>
      <c r="AG13" s="319">
        <v>0</v>
      </c>
      <c r="AH13" s="319">
        <v>1.7000000000000001E-2</v>
      </c>
      <c r="AI13" s="319">
        <v>7.3999999999999996E-2</v>
      </c>
      <c r="AJ13" s="319">
        <v>7.3999999999999996E-2</v>
      </c>
      <c r="AK13" s="318">
        <v>53.44</v>
      </c>
      <c r="AL13" s="320">
        <v>31</v>
      </c>
      <c r="AM13" s="321"/>
      <c r="AN13" s="321" t="s">
        <v>486</v>
      </c>
      <c r="AO13" s="433">
        <v>0</v>
      </c>
    </row>
    <row r="14" spans="1:41" x14ac:dyDescent="0.25">
      <c r="A14" s="315" t="s">
        <v>280</v>
      </c>
      <c r="B14" s="316">
        <v>100</v>
      </c>
      <c r="C14" s="316" t="s">
        <v>200</v>
      </c>
      <c r="D14" s="319">
        <v>20</v>
      </c>
      <c r="E14" s="319">
        <v>2.2000000000000002</v>
      </c>
      <c r="F14" s="319">
        <v>3.88</v>
      </c>
      <c r="G14" s="319">
        <v>0.12</v>
      </c>
      <c r="H14" s="317">
        <v>756</v>
      </c>
      <c r="I14" s="319">
        <v>143</v>
      </c>
      <c r="J14" s="319">
        <v>141</v>
      </c>
      <c r="K14" s="319">
        <v>978</v>
      </c>
      <c r="L14" s="319">
        <v>274</v>
      </c>
      <c r="M14" s="319">
        <v>91</v>
      </c>
      <c r="N14" s="319">
        <v>52</v>
      </c>
      <c r="O14" s="319">
        <v>0</v>
      </c>
      <c r="P14" s="319">
        <v>5600</v>
      </c>
      <c r="Q14" s="319">
        <v>0</v>
      </c>
      <c r="R14" s="317">
        <v>1130</v>
      </c>
      <c r="S14" s="318">
        <v>41.6</v>
      </c>
      <c r="T14" s="319">
        <v>16000</v>
      </c>
      <c r="U14" s="319">
        <v>24000</v>
      </c>
      <c r="V14" s="319">
        <v>189</v>
      </c>
      <c r="W14" s="319">
        <v>2140</v>
      </c>
      <c r="X14" s="319">
        <v>14000</v>
      </c>
      <c r="Y14" s="319">
        <v>158</v>
      </c>
      <c r="Z14" s="319">
        <v>52000</v>
      </c>
      <c r="AA14" s="319">
        <v>202000</v>
      </c>
      <c r="AB14" s="319">
        <v>2.2999999999999998</v>
      </c>
      <c r="AC14" s="319">
        <v>2000</v>
      </c>
      <c r="AD14" s="319">
        <v>540</v>
      </c>
      <c r="AE14" s="318">
        <v>93.22</v>
      </c>
      <c r="AF14" s="319">
        <v>2.1</v>
      </c>
      <c r="AG14" s="319">
        <v>0</v>
      </c>
      <c r="AH14" s="319">
        <v>0.04</v>
      </c>
      <c r="AI14" s="319">
        <v>0</v>
      </c>
      <c r="AJ14" s="319">
        <v>0.05</v>
      </c>
      <c r="AK14" s="319">
        <v>1.88</v>
      </c>
      <c r="AL14" s="320">
        <v>15</v>
      </c>
      <c r="AM14" s="321"/>
      <c r="AN14" s="321" t="s">
        <v>487</v>
      </c>
      <c r="AO14" s="433">
        <v>0</v>
      </c>
    </row>
    <row r="15" spans="1:41" x14ac:dyDescent="0.25">
      <c r="A15" s="315" t="s">
        <v>371</v>
      </c>
      <c r="B15" s="316">
        <v>100</v>
      </c>
      <c r="C15" s="316" t="s">
        <v>200</v>
      </c>
      <c r="D15" s="319">
        <v>24</v>
      </c>
      <c r="E15" s="319">
        <v>1.01</v>
      </c>
      <c r="F15" s="319">
        <v>5.7</v>
      </c>
      <c r="G15" s="319">
        <v>0.19</v>
      </c>
      <c r="H15" s="319">
        <v>27</v>
      </c>
      <c r="I15" s="319">
        <v>39</v>
      </c>
      <c r="J15" s="319">
        <v>37</v>
      </c>
      <c r="K15" s="319">
        <v>649</v>
      </c>
      <c r="L15" s="319">
        <v>281</v>
      </c>
      <c r="M15" s="319">
        <v>84</v>
      </c>
      <c r="N15" s="319">
        <v>22</v>
      </c>
      <c r="O15" s="319">
        <v>0</v>
      </c>
      <c r="P15" s="319">
        <v>2200</v>
      </c>
      <c r="Q15" s="319">
        <v>0</v>
      </c>
      <c r="R15" s="319">
        <v>300</v>
      </c>
      <c r="S15" s="319">
        <v>3.5</v>
      </c>
      <c r="T15" s="319">
        <v>6900</v>
      </c>
      <c r="U15" s="319">
        <v>9000</v>
      </c>
      <c r="V15" s="319">
        <v>82</v>
      </c>
      <c r="W15" s="319">
        <v>240</v>
      </c>
      <c r="X15" s="319">
        <v>14000</v>
      </c>
      <c r="Y15" s="319">
        <v>250</v>
      </c>
      <c r="Z15" s="319">
        <v>25000</v>
      </c>
      <c r="AA15" s="319">
        <v>230000</v>
      </c>
      <c r="AB15" s="319">
        <v>0.3</v>
      </c>
      <c r="AC15" s="319">
        <v>2000</v>
      </c>
      <c r="AD15" s="319">
        <v>160</v>
      </c>
      <c r="AE15" s="317">
        <v>92.41</v>
      </c>
      <c r="AF15" s="319">
        <v>3.4</v>
      </c>
      <c r="AG15" s="319">
        <v>0</v>
      </c>
      <c r="AH15" s="319">
        <v>3.4000000000000002E-2</v>
      </c>
      <c r="AI15" s="319">
        <v>1.6E-2</v>
      </c>
      <c r="AJ15" s="319">
        <v>7.5999999999999998E-2</v>
      </c>
      <c r="AK15" s="319">
        <v>2.35</v>
      </c>
      <c r="AL15" s="320">
        <v>20</v>
      </c>
      <c r="AM15" s="321"/>
      <c r="AN15" s="321" t="s">
        <v>488</v>
      </c>
      <c r="AO15" s="433">
        <v>0</v>
      </c>
    </row>
    <row r="16" spans="1:41" x14ac:dyDescent="0.25">
      <c r="A16" s="315" t="s">
        <v>387</v>
      </c>
      <c r="B16" s="316">
        <v>100</v>
      </c>
      <c r="C16" s="316" t="s">
        <v>200</v>
      </c>
      <c r="D16" s="319">
        <v>89</v>
      </c>
      <c r="E16" s="319">
        <v>1.0900000000000001</v>
      </c>
      <c r="F16" s="319">
        <v>22.84</v>
      </c>
      <c r="G16" s="319">
        <v>0.33</v>
      </c>
      <c r="H16" s="319">
        <v>64</v>
      </c>
      <c r="I16" s="319">
        <v>31</v>
      </c>
      <c r="J16" s="319">
        <v>73</v>
      </c>
      <c r="K16" s="319">
        <v>665</v>
      </c>
      <c r="L16" s="319">
        <v>334</v>
      </c>
      <c r="M16" s="319">
        <v>367</v>
      </c>
      <c r="N16" s="319">
        <v>20</v>
      </c>
      <c r="O16" s="319">
        <v>0</v>
      </c>
      <c r="P16" s="319">
        <v>8700</v>
      </c>
      <c r="Q16" s="319">
        <v>0</v>
      </c>
      <c r="R16" s="319">
        <v>100</v>
      </c>
      <c r="S16" s="319">
        <v>0.5</v>
      </c>
      <c r="T16" s="319">
        <v>9800</v>
      </c>
      <c r="U16" s="319">
        <v>5000</v>
      </c>
      <c r="V16" s="319">
        <v>78</v>
      </c>
      <c r="W16" s="319">
        <v>260</v>
      </c>
      <c r="X16" s="319">
        <v>27000</v>
      </c>
      <c r="Y16" s="319">
        <v>270</v>
      </c>
      <c r="Z16" s="319">
        <v>22000</v>
      </c>
      <c r="AA16" s="319">
        <v>358000</v>
      </c>
      <c r="AB16" s="319">
        <v>1</v>
      </c>
      <c r="AC16" s="319">
        <v>1000</v>
      </c>
      <c r="AD16" s="319">
        <v>150</v>
      </c>
      <c r="AE16" s="319">
        <v>74.91</v>
      </c>
      <c r="AF16" s="319">
        <v>2.6</v>
      </c>
      <c r="AG16" s="319">
        <v>0</v>
      </c>
      <c r="AH16" s="319">
        <v>0.112</v>
      </c>
      <c r="AI16" s="319">
        <v>3.2000000000000001E-2</v>
      </c>
      <c r="AJ16" s="319">
        <v>7.2999999999999995E-2</v>
      </c>
      <c r="AK16" s="317">
        <v>12.23</v>
      </c>
      <c r="AL16" s="320">
        <v>53</v>
      </c>
      <c r="AM16" s="321" t="s">
        <v>420</v>
      </c>
      <c r="AN16" s="321" t="s">
        <v>489</v>
      </c>
      <c r="AO16" s="433">
        <v>0</v>
      </c>
    </row>
    <row r="17" spans="1:41" x14ac:dyDescent="0.25">
      <c r="A17" s="315" t="s">
        <v>670</v>
      </c>
      <c r="B17" s="316">
        <v>100</v>
      </c>
      <c r="C17" s="316" t="s">
        <v>200</v>
      </c>
      <c r="D17" s="319">
        <v>352</v>
      </c>
      <c r="E17" s="319">
        <v>9.91</v>
      </c>
      <c r="F17" s="318">
        <v>77.72</v>
      </c>
      <c r="G17" s="319">
        <v>1.1599999999999999</v>
      </c>
      <c r="H17" s="319">
        <v>22</v>
      </c>
      <c r="I17" s="319">
        <v>191</v>
      </c>
      <c r="J17" s="319">
        <v>114</v>
      </c>
      <c r="K17" s="322">
        <v>4604</v>
      </c>
      <c r="L17" s="319">
        <v>282</v>
      </c>
      <c r="M17" s="319">
        <v>260</v>
      </c>
      <c r="N17" s="319">
        <v>23</v>
      </c>
      <c r="O17" s="319">
        <v>0</v>
      </c>
      <c r="P17" s="319">
        <v>0</v>
      </c>
      <c r="Q17" s="319">
        <v>0</v>
      </c>
      <c r="R17" s="319">
        <v>20</v>
      </c>
      <c r="S17" s="319">
        <v>2.2000000000000002</v>
      </c>
      <c r="T17" s="319">
        <v>37800</v>
      </c>
      <c r="U17" s="319">
        <v>29000</v>
      </c>
      <c r="V17" s="319">
        <v>420</v>
      </c>
      <c r="W17" s="319">
        <v>2500</v>
      </c>
      <c r="X17" s="319">
        <v>79000</v>
      </c>
      <c r="Y17" s="317">
        <v>1322</v>
      </c>
      <c r="Z17" s="319">
        <v>221000</v>
      </c>
      <c r="AA17" s="319">
        <v>280000</v>
      </c>
      <c r="AB17" s="317">
        <v>37.700000000000003</v>
      </c>
      <c r="AC17" s="319">
        <v>9000</v>
      </c>
      <c r="AD17" s="319">
        <v>2130</v>
      </c>
      <c r="AE17" s="319">
        <v>10.09</v>
      </c>
      <c r="AF17" s="318">
        <v>15.6</v>
      </c>
      <c r="AG17" s="319">
        <v>0</v>
      </c>
      <c r="AH17" s="319">
        <v>0.24399999999999999</v>
      </c>
      <c r="AI17" s="319">
        <v>0.14899999999999999</v>
      </c>
      <c r="AJ17" s="319">
        <v>0.56000000000000005</v>
      </c>
      <c r="AK17" s="319">
        <v>0.8</v>
      </c>
      <c r="AL17" s="320">
        <v>30</v>
      </c>
      <c r="AM17" s="321"/>
      <c r="AN17" s="321" t="s">
        <v>490</v>
      </c>
      <c r="AO17" s="433">
        <v>0</v>
      </c>
    </row>
    <row r="18" spans="1:41" x14ac:dyDescent="0.25">
      <c r="A18" s="315" t="s">
        <v>334</v>
      </c>
      <c r="B18" s="316">
        <v>100</v>
      </c>
      <c r="C18" s="316" t="s">
        <v>200</v>
      </c>
      <c r="D18" s="319">
        <v>341</v>
      </c>
      <c r="E18" s="317">
        <v>21.6</v>
      </c>
      <c r="F18" s="319">
        <v>62.36</v>
      </c>
      <c r="G18" s="319">
        <v>1.42</v>
      </c>
      <c r="H18" s="319">
        <v>0</v>
      </c>
      <c r="I18" s="318">
        <v>900</v>
      </c>
      <c r="J18" s="319">
        <v>193</v>
      </c>
      <c r="K18" s="319">
        <v>1955</v>
      </c>
      <c r="L18" s="319">
        <v>899</v>
      </c>
      <c r="M18" s="319">
        <v>286</v>
      </c>
      <c r="N18" s="318">
        <v>444</v>
      </c>
      <c r="O18" s="319">
        <v>0</v>
      </c>
      <c r="P18" s="319">
        <v>0</v>
      </c>
      <c r="Q18" s="319">
        <v>0</v>
      </c>
      <c r="R18" s="319">
        <v>210</v>
      </c>
      <c r="S18" s="319">
        <v>5.6</v>
      </c>
      <c r="T18" s="317">
        <v>66400</v>
      </c>
      <c r="U18" s="317">
        <v>123000</v>
      </c>
      <c r="V18" s="317">
        <v>841</v>
      </c>
      <c r="W18" s="317">
        <v>5020</v>
      </c>
      <c r="X18" s="318">
        <v>171000</v>
      </c>
      <c r="Y18" s="319">
        <v>1060</v>
      </c>
      <c r="Z18" s="317">
        <v>352000</v>
      </c>
      <c r="AA18" s="318">
        <v>1483000</v>
      </c>
      <c r="AB18" s="319">
        <v>3.2</v>
      </c>
      <c r="AC18" s="319">
        <v>5000</v>
      </c>
      <c r="AD18" s="318">
        <v>3650</v>
      </c>
      <c r="AE18" s="319">
        <v>11.02</v>
      </c>
      <c r="AF18" s="318">
        <v>15.2</v>
      </c>
      <c r="AG18" s="319">
        <v>0</v>
      </c>
      <c r="AH18" s="319">
        <v>0.36599999999999999</v>
      </c>
      <c r="AI18" s="319">
        <v>0.123</v>
      </c>
      <c r="AJ18" s="319">
        <v>0.61</v>
      </c>
      <c r="AK18" s="319">
        <v>2.12</v>
      </c>
      <c r="AL18" s="320">
        <v>30</v>
      </c>
      <c r="AM18" s="321"/>
      <c r="AN18" s="321" t="s">
        <v>491</v>
      </c>
      <c r="AO18" s="434">
        <v>0</v>
      </c>
    </row>
    <row r="19" spans="1:41" x14ac:dyDescent="0.25">
      <c r="A19" s="315" t="s">
        <v>103</v>
      </c>
      <c r="B19" s="316">
        <v>100</v>
      </c>
      <c r="C19" s="316" t="s">
        <v>200</v>
      </c>
      <c r="D19" s="319">
        <v>333</v>
      </c>
      <c r="E19" s="318">
        <v>23.58</v>
      </c>
      <c r="F19" s="319">
        <v>60.01</v>
      </c>
      <c r="G19" s="319">
        <v>0.83</v>
      </c>
      <c r="H19" s="319">
        <v>0</v>
      </c>
      <c r="I19" s="317">
        <v>529</v>
      </c>
      <c r="J19" s="319">
        <v>219</v>
      </c>
      <c r="K19" s="319">
        <v>2060</v>
      </c>
      <c r="L19" s="319">
        <v>780</v>
      </c>
      <c r="M19" s="322">
        <v>397</v>
      </c>
      <c r="N19" s="318">
        <v>394</v>
      </c>
      <c r="O19" s="319">
        <v>0</v>
      </c>
      <c r="P19" s="319">
        <v>4500</v>
      </c>
      <c r="Q19" s="319">
        <v>0</v>
      </c>
      <c r="R19" s="319">
        <v>220</v>
      </c>
      <c r="S19" s="317">
        <v>19</v>
      </c>
      <c r="T19" s="319">
        <v>0</v>
      </c>
      <c r="U19" s="317">
        <v>143000</v>
      </c>
      <c r="V19" s="317">
        <v>958</v>
      </c>
      <c r="W19" s="318">
        <v>8200</v>
      </c>
      <c r="X19" s="317">
        <v>140000</v>
      </c>
      <c r="Y19" s="319">
        <v>1021</v>
      </c>
      <c r="Z19" s="318">
        <v>407000</v>
      </c>
      <c r="AA19" s="318">
        <v>1406000</v>
      </c>
      <c r="AB19" s="319">
        <v>3.2</v>
      </c>
      <c r="AC19" s="319">
        <v>24000</v>
      </c>
      <c r="AD19" s="319">
        <v>2790</v>
      </c>
      <c r="AE19" s="319">
        <v>11.75</v>
      </c>
      <c r="AF19" s="318">
        <v>24.9</v>
      </c>
      <c r="AG19" s="319">
        <v>0</v>
      </c>
      <c r="AH19" s="319">
        <v>0.12</v>
      </c>
      <c r="AI19" s="319">
        <v>6.4000000000000001E-2</v>
      </c>
      <c r="AJ19" s="319">
        <v>0.45700000000000002</v>
      </c>
      <c r="AK19" s="319">
        <v>2.23</v>
      </c>
      <c r="AL19" s="320">
        <v>30</v>
      </c>
      <c r="AM19" s="321"/>
      <c r="AN19" s="321" t="s">
        <v>104</v>
      </c>
      <c r="AO19" s="433">
        <v>0</v>
      </c>
    </row>
    <row r="20" spans="1:41" x14ac:dyDescent="0.25">
      <c r="A20" s="315" t="s">
        <v>335</v>
      </c>
      <c r="B20" s="316">
        <v>100</v>
      </c>
      <c r="C20" s="316" t="s">
        <v>200</v>
      </c>
      <c r="D20" s="319">
        <v>343</v>
      </c>
      <c r="E20" s="317">
        <v>20.96</v>
      </c>
      <c r="F20" s="319">
        <v>64.19</v>
      </c>
      <c r="G20" s="319">
        <v>1.1299999999999999</v>
      </c>
      <c r="H20" s="319">
        <v>0</v>
      </c>
      <c r="I20" s="318">
        <v>772</v>
      </c>
      <c r="J20" s="319">
        <v>192</v>
      </c>
      <c r="K20" s="319">
        <v>1892</v>
      </c>
      <c r="L20" s="322">
        <v>997</v>
      </c>
      <c r="M20" s="317">
        <v>527</v>
      </c>
      <c r="N20" s="318">
        <v>463</v>
      </c>
      <c r="O20" s="319">
        <v>0</v>
      </c>
      <c r="P20" s="319">
        <v>0</v>
      </c>
      <c r="Q20" s="319">
        <v>0</v>
      </c>
      <c r="R20" s="319">
        <v>210</v>
      </c>
      <c r="S20" s="319">
        <v>5.7</v>
      </c>
      <c r="T20" s="317">
        <v>67200</v>
      </c>
      <c r="U20" s="317">
        <v>130000</v>
      </c>
      <c r="V20" s="317">
        <v>810</v>
      </c>
      <c r="W20" s="317">
        <v>6770</v>
      </c>
      <c r="X20" s="318">
        <v>182000</v>
      </c>
      <c r="Y20" s="317">
        <v>1376</v>
      </c>
      <c r="Z20" s="318">
        <v>415000</v>
      </c>
      <c r="AA20" s="318">
        <v>1464000</v>
      </c>
      <c r="AB20" s="319">
        <v>13</v>
      </c>
      <c r="AC20" s="319">
        <v>8000</v>
      </c>
      <c r="AD20" s="319">
        <v>2550</v>
      </c>
      <c r="AE20" s="319">
        <v>10.06</v>
      </c>
      <c r="AF20" s="318">
        <v>12.7</v>
      </c>
      <c r="AG20" s="319">
        <v>0</v>
      </c>
      <c r="AH20" s="319">
        <v>0.29199999999999998</v>
      </c>
      <c r="AI20" s="319">
        <v>9.8000000000000004E-2</v>
      </c>
      <c r="AJ20" s="319">
        <v>0.48699999999999999</v>
      </c>
      <c r="AK20" s="319">
        <v>2.14</v>
      </c>
      <c r="AL20" s="320">
        <v>30</v>
      </c>
      <c r="AM20" s="321"/>
      <c r="AN20" s="321" t="s">
        <v>492</v>
      </c>
      <c r="AO20" s="433">
        <v>0</v>
      </c>
    </row>
    <row r="21" spans="1:41" x14ac:dyDescent="0.25">
      <c r="A21" s="315" t="s">
        <v>336</v>
      </c>
      <c r="B21" s="316">
        <v>100</v>
      </c>
      <c r="C21" s="316" t="s">
        <v>200</v>
      </c>
      <c r="D21" s="319">
        <v>347</v>
      </c>
      <c r="E21" s="317">
        <v>21.42</v>
      </c>
      <c r="F21" s="319">
        <v>62.55</v>
      </c>
      <c r="G21" s="319">
        <v>1.23</v>
      </c>
      <c r="H21" s="319">
        <v>0</v>
      </c>
      <c r="I21" s="318">
        <v>713</v>
      </c>
      <c r="J21" s="319">
        <v>212</v>
      </c>
      <c r="K21" s="319">
        <v>1174</v>
      </c>
      <c r="L21" s="319">
        <v>785</v>
      </c>
      <c r="M21" s="317">
        <v>474</v>
      </c>
      <c r="N21" s="318">
        <v>525</v>
      </c>
      <c r="O21" s="319">
        <v>0</v>
      </c>
      <c r="P21" s="319">
        <v>6300</v>
      </c>
      <c r="Q21" s="319">
        <v>0</v>
      </c>
      <c r="R21" s="319">
        <v>210</v>
      </c>
      <c r="S21" s="319">
        <v>5.6</v>
      </c>
      <c r="T21" s="317">
        <v>66200</v>
      </c>
      <c r="U21" s="322">
        <v>113000</v>
      </c>
      <c r="V21" s="317">
        <v>893</v>
      </c>
      <c r="W21" s="317">
        <v>5070</v>
      </c>
      <c r="X21" s="318">
        <v>176000</v>
      </c>
      <c r="Y21" s="319">
        <v>1148</v>
      </c>
      <c r="Z21" s="318">
        <v>411000</v>
      </c>
      <c r="AA21" s="318">
        <v>1393000</v>
      </c>
      <c r="AB21" s="319">
        <v>27.9</v>
      </c>
      <c r="AC21" s="319">
        <v>12000</v>
      </c>
      <c r="AD21" s="319">
        <v>2280</v>
      </c>
      <c r="AE21" s="319">
        <v>11.33</v>
      </c>
      <c r="AF21" s="318">
        <v>15.5</v>
      </c>
      <c r="AG21" s="319">
        <v>0</v>
      </c>
      <c r="AH21" s="319">
        <v>0.23499999999999999</v>
      </c>
      <c r="AI21" s="319">
        <v>0.22900000000000001</v>
      </c>
      <c r="AJ21" s="319">
        <v>0.40699999999999997</v>
      </c>
      <c r="AK21" s="319">
        <v>2.11</v>
      </c>
      <c r="AL21" s="320">
        <v>30</v>
      </c>
      <c r="AM21" s="321"/>
      <c r="AN21" s="321" t="s">
        <v>493</v>
      </c>
      <c r="AO21" s="433">
        <v>0</v>
      </c>
    </row>
    <row r="22" spans="1:41" x14ac:dyDescent="0.25">
      <c r="A22" s="315" t="s">
        <v>296</v>
      </c>
      <c r="B22" s="316">
        <v>100</v>
      </c>
      <c r="C22" s="316" t="s">
        <v>200</v>
      </c>
      <c r="D22" s="319">
        <v>337</v>
      </c>
      <c r="E22" s="317">
        <v>22.53</v>
      </c>
      <c r="F22" s="319">
        <v>61.29</v>
      </c>
      <c r="G22" s="319">
        <v>1.06</v>
      </c>
      <c r="H22" s="319">
        <v>0</v>
      </c>
      <c r="I22" s="317">
        <v>608</v>
      </c>
      <c r="J22" s="319">
        <v>215</v>
      </c>
      <c r="K22" s="319">
        <v>2110</v>
      </c>
      <c r="L22" s="319">
        <v>780</v>
      </c>
      <c r="M22" s="322">
        <v>397</v>
      </c>
      <c r="N22" s="318">
        <v>394</v>
      </c>
      <c r="O22" s="319">
        <v>0</v>
      </c>
      <c r="P22" s="319">
        <v>4500</v>
      </c>
      <c r="Q22" s="319">
        <v>0</v>
      </c>
      <c r="R22" s="319">
        <v>210</v>
      </c>
      <c r="S22" s="319">
        <v>5.6</v>
      </c>
      <c r="T22" s="317">
        <v>65900</v>
      </c>
      <c r="U22" s="319">
        <v>83000</v>
      </c>
      <c r="V22" s="317">
        <v>699</v>
      </c>
      <c r="W22" s="317">
        <v>6690</v>
      </c>
      <c r="X22" s="317">
        <v>138000</v>
      </c>
      <c r="Y22" s="319">
        <v>1111</v>
      </c>
      <c r="Z22" s="318">
        <v>406000</v>
      </c>
      <c r="AA22" s="318">
        <v>1359000</v>
      </c>
      <c r="AB22" s="319">
        <v>3.2</v>
      </c>
      <c r="AC22" s="319">
        <v>12000</v>
      </c>
      <c r="AD22" s="319">
        <v>2790</v>
      </c>
      <c r="AE22" s="319">
        <v>11.75</v>
      </c>
      <c r="AF22" s="318">
        <v>15.2</v>
      </c>
      <c r="AG22" s="319">
        <v>0</v>
      </c>
      <c r="AH22" s="319">
        <v>0.154</v>
      </c>
      <c r="AI22" s="319">
        <v>8.2000000000000003E-2</v>
      </c>
      <c r="AJ22" s="319">
        <v>0.58599999999999997</v>
      </c>
      <c r="AK22" s="319">
        <v>2.1</v>
      </c>
      <c r="AL22" s="320">
        <v>30</v>
      </c>
      <c r="AM22" s="321"/>
      <c r="AN22" s="321" t="s">
        <v>494</v>
      </c>
      <c r="AO22" s="433">
        <v>0</v>
      </c>
    </row>
    <row r="23" spans="1:41" x14ac:dyDescent="0.25">
      <c r="A23" s="315" t="s">
        <v>337</v>
      </c>
      <c r="B23" s="316">
        <v>100</v>
      </c>
      <c r="C23" s="316" t="s">
        <v>200</v>
      </c>
      <c r="D23" s="319">
        <v>336</v>
      </c>
      <c r="E23" s="317">
        <v>21.11</v>
      </c>
      <c r="F23" s="319">
        <v>62.25</v>
      </c>
      <c r="G23" s="319">
        <v>1.18</v>
      </c>
      <c r="H23" s="319">
        <v>0</v>
      </c>
      <c r="I23" s="318">
        <v>743</v>
      </c>
      <c r="J23" s="319">
        <v>207</v>
      </c>
      <c r="K23" s="319">
        <v>1342</v>
      </c>
      <c r="L23" s="319">
        <v>729</v>
      </c>
      <c r="M23" s="317">
        <v>439</v>
      </c>
      <c r="N23" s="318">
        <v>386</v>
      </c>
      <c r="O23" s="319">
        <v>0</v>
      </c>
      <c r="P23" s="319">
        <v>0</v>
      </c>
      <c r="Q23" s="319">
        <v>0</v>
      </c>
      <c r="R23" s="319">
        <v>0</v>
      </c>
      <c r="S23" s="319">
        <v>0</v>
      </c>
      <c r="T23" s="319">
        <v>0</v>
      </c>
      <c r="U23" s="318">
        <v>173000</v>
      </c>
      <c r="V23" s="317">
        <v>635</v>
      </c>
      <c r="W23" s="318">
        <v>7730</v>
      </c>
      <c r="X23" s="318">
        <v>183000</v>
      </c>
      <c r="Y23" s="319">
        <v>1278</v>
      </c>
      <c r="Z23" s="318">
        <v>445000</v>
      </c>
      <c r="AA23" s="318">
        <v>1542000</v>
      </c>
      <c r="AB23" s="319">
        <v>12.8</v>
      </c>
      <c r="AC23" s="319">
        <v>12000</v>
      </c>
      <c r="AD23" s="319">
        <v>2810</v>
      </c>
      <c r="AE23" s="319">
        <v>11.71</v>
      </c>
      <c r="AF23" s="318">
        <v>24.9</v>
      </c>
      <c r="AG23" s="319">
        <v>0</v>
      </c>
      <c r="AH23" s="319">
        <v>0.30399999999999999</v>
      </c>
      <c r="AI23" s="319">
        <v>0.10199999999999999</v>
      </c>
      <c r="AJ23" s="319">
        <v>0.50700000000000001</v>
      </c>
      <c r="AK23" s="319">
        <v>0</v>
      </c>
      <c r="AL23" s="320">
        <v>30</v>
      </c>
      <c r="AM23" s="321"/>
      <c r="AN23" s="321" t="s">
        <v>495</v>
      </c>
      <c r="AO23" s="433">
        <v>0</v>
      </c>
    </row>
    <row r="24" spans="1:41" x14ac:dyDescent="0.25">
      <c r="A24" s="315" t="s">
        <v>105</v>
      </c>
      <c r="B24" s="316">
        <v>100</v>
      </c>
      <c r="C24" s="316" t="s">
        <v>200</v>
      </c>
      <c r="D24" s="319">
        <v>31</v>
      </c>
      <c r="E24" s="319">
        <v>1.83</v>
      </c>
      <c r="F24" s="319">
        <v>6.97</v>
      </c>
      <c r="G24" s="319">
        <v>0.22</v>
      </c>
      <c r="H24" s="317">
        <v>690</v>
      </c>
      <c r="I24" s="319">
        <v>82</v>
      </c>
      <c r="J24" s="319">
        <v>104</v>
      </c>
      <c r="K24" s="319">
        <v>734</v>
      </c>
      <c r="L24" s="319">
        <v>225</v>
      </c>
      <c r="M24" s="319">
        <v>141</v>
      </c>
      <c r="N24" s="319">
        <v>33</v>
      </c>
      <c r="O24" s="319">
        <v>0</v>
      </c>
      <c r="P24" s="319">
        <v>12200</v>
      </c>
      <c r="Q24" s="319">
        <v>0</v>
      </c>
      <c r="R24" s="319">
        <v>410</v>
      </c>
      <c r="S24" s="317">
        <v>14.4</v>
      </c>
      <c r="T24" s="319">
        <v>15300</v>
      </c>
      <c r="U24" s="319">
        <v>37000</v>
      </c>
      <c r="V24" s="319">
        <v>69</v>
      </c>
      <c r="W24" s="319">
        <v>1030</v>
      </c>
      <c r="X24" s="319">
        <v>25000</v>
      </c>
      <c r="Y24" s="319">
        <v>216</v>
      </c>
      <c r="Z24" s="319">
        <v>38000</v>
      </c>
      <c r="AA24" s="319">
        <v>211000</v>
      </c>
      <c r="AB24" s="319">
        <v>0.6</v>
      </c>
      <c r="AC24" s="319">
        <v>6000</v>
      </c>
      <c r="AD24" s="319">
        <v>240</v>
      </c>
      <c r="AE24" s="317">
        <v>90.32</v>
      </c>
      <c r="AF24" s="319">
        <v>2.7</v>
      </c>
      <c r="AG24" s="319">
        <v>0</v>
      </c>
      <c r="AH24" s="319">
        <v>0.05</v>
      </c>
      <c r="AI24" s="319">
        <v>0.01</v>
      </c>
      <c r="AJ24" s="319">
        <v>0.113</v>
      </c>
      <c r="AK24" s="319">
        <v>3.26</v>
      </c>
      <c r="AL24" s="320">
        <v>35</v>
      </c>
      <c r="AM24" s="321"/>
      <c r="AN24" s="321" t="s">
        <v>496</v>
      </c>
      <c r="AO24" s="433">
        <v>0</v>
      </c>
    </row>
    <row r="25" spans="1:41" x14ac:dyDescent="0.25">
      <c r="A25" s="315" t="s">
        <v>106</v>
      </c>
      <c r="B25" s="316">
        <v>100</v>
      </c>
      <c r="C25" s="316" t="s">
        <v>200</v>
      </c>
      <c r="D25" s="319">
        <v>31</v>
      </c>
      <c r="E25" s="319">
        <v>1.82</v>
      </c>
      <c r="F25" s="319">
        <v>7.13</v>
      </c>
      <c r="G25" s="319">
        <v>0.12</v>
      </c>
      <c r="H25" s="319">
        <v>108</v>
      </c>
      <c r="I25" s="319">
        <v>84</v>
      </c>
      <c r="J25" s="319">
        <v>105</v>
      </c>
      <c r="K25" s="319">
        <v>752</v>
      </c>
      <c r="L25" s="319">
        <v>94</v>
      </c>
      <c r="M25" s="319">
        <v>74</v>
      </c>
      <c r="N25" s="319">
        <v>37</v>
      </c>
      <c r="O25" s="319">
        <v>0</v>
      </c>
      <c r="P25" s="317">
        <v>16300</v>
      </c>
      <c r="Q25" s="319">
        <v>0</v>
      </c>
      <c r="R25" s="319">
        <v>0</v>
      </c>
      <c r="S25" s="319">
        <v>0</v>
      </c>
      <c r="T25" s="319">
        <v>0</v>
      </c>
      <c r="U25" s="319">
        <v>37000</v>
      </c>
      <c r="V25" s="319">
        <v>69</v>
      </c>
      <c r="W25" s="319">
        <v>1040</v>
      </c>
      <c r="X25" s="319">
        <v>25000</v>
      </c>
      <c r="Y25" s="319">
        <v>214</v>
      </c>
      <c r="Z25" s="319">
        <v>38000</v>
      </c>
      <c r="AA25" s="319">
        <v>209000</v>
      </c>
      <c r="AB25" s="319">
        <v>0.6</v>
      </c>
      <c r="AC25" s="319">
        <v>6000</v>
      </c>
      <c r="AD25" s="319">
        <v>240</v>
      </c>
      <c r="AE25" s="317">
        <v>90.27</v>
      </c>
      <c r="AF25" s="319">
        <v>3.4</v>
      </c>
      <c r="AG25" s="319">
        <v>0</v>
      </c>
      <c r="AH25" s="319">
        <v>2.5999999999999999E-2</v>
      </c>
      <c r="AI25" s="319">
        <v>5.0000000000000001E-3</v>
      </c>
      <c r="AJ25" s="319">
        <v>5.8999999999999997E-2</v>
      </c>
      <c r="AK25" s="319">
        <v>0</v>
      </c>
      <c r="AL25" s="320">
        <v>35</v>
      </c>
      <c r="AM25" s="321"/>
      <c r="AN25" s="321" t="s">
        <v>107</v>
      </c>
      <c r="AO25" s="433">
        <v>0</v>
      </c>
    </row>
    <row r="26" spans="1:41" x14ac:dyDescent="0.25">
      <c r="A26" s="315" t="s">
        <v>339</v>
      </c>
      <c r="B26" s="316">
        <v>100</v>
      </c>
      <c r="C26" s="316" t="s">
        <v>200</v>
      </c>
      <c r="D26" s="319">
        <v>333</v>
      </c>
      <c r="E26" s="318">
        <v>23.36</v>
      </c>
      <c r="F26" s="319">
        <v>60.27</v>
      </c>
      <c r="G26" s="319">
        <v>0.85</v>
      </c>
      <c r="H26" s="319">
        <v>0</v>
      </c>
      <c r="I26" s="317">
        <v>437</v>
      </c>
      <c r="J26" s="319">
        <v>146</v>
      </c>
      <c r="K26" s="319">
        <v>479</v>
      </c>
      <c r="L26" s="319">
        <v>732</v>
      </c>
      <c r="M26" s="319">
        <v>318</v>
      </c>
      <c r="N26" s="318">
        <v>388</v>
      </c>
      <c r="O26" s="319">
        <v>0</v>
      </c>
      <c r="P26" s="319">
        <v>0</v>
      </c>
      <c r="Q26" s="319">
        <v>0</v>
      </c>
      <c r="R26" s="319">
        <v>210</v>
      </c>
      <c r="S26" s="319">
        <v>5.6</v>
      </c>
      <c r="T26" s="317">
        <v>66200</v>
      </c>
      <c r="U26" s="318">
        <v>240000</v>
      </c>
      <c r="V26" s="317">
        <v>984</v>
      </c>
      <c r="W26" s="318">
        <v>10440</v>
      </c>
      <c r="X26" s="318">
        <v>190000</v>
      </c>
      <c r="Y26" s="317">
        <v>1796</v>
      </c>
      <c r="Z26" s="319">
        <v>301000</v>
      </c>
      <c r="AA26" s="318">
        <v>1795000</v>
      </c>
      <c r="AB26" s="319">
        <v>12.8</v>
      </c>
      <c r="AC26" s="319">
        <v>16000</v>
      </c>
      <c r="AD26" s="318">
        <v>3670</v>
      </c>
      <c r="AE26" s="319">
        <v>11.32</v>
      </c>
      <c r="AF26" s="318">
        <v>15.2</v>
      </c>
      <c r="AG26" s="319">
        <v>0</v>
      </c>
      <c r="AH26" s="319">
        <v>0.219</v>
      </c>
      <c r="AI26" s="319">
        <v>7.3999999999999996E-2</v>
      </c>
      <c r="AJ26" s="319">
        <v>0.36399999999999999</v>
      </c>
      <c r="AK26" s="319">
        <v>2.11</v>
      </c>
      <c r="AL26" s="320">
        <v>30</v>
      </c>
      <c r="AM26" s="321"/>
      <c r="AN26" s="321" t="s">
        <v>497</v>
      </c>
      <c r="AO26" s="434">
        <v>0</v>
      </c>
    </row>
    <row r="27" spans="1:41" x14ac:dyDescent="0.25">
      <c r="A27" s="315" t="s">
        <v>372</v>
      </c>
      <c r="B27" s="316">
        <v>100</v>
      </c>
      <c r="C27" s="316" t="s">
        <v>200</v>
      </c>
      <c r="D27" s="319">
        <v>337</v>
      </c>
      <c r="E27" s="317">
        <v>22.33</v>
      </c>
      <c r="F27" s="319">
        <v>60.75</v>
      </c>
      <c r="G27" s="319">
        <v>1.5</v>
      </c>
      <c r="H27" s="319">
        <v>0</v>
      </c>
      <c r="I27" s="318">
        <v>775</v>
      </c>
      <c r="J27" s="319">
        <v>164</v>
      </c>
      <c r="K27" s="319">
        <v>2188</v>
      </c>
      <c r="L27" s="319">
        <v>744</v>
      </c>
      <c r="M27" s="317">
        <v>428</v>
      </c>
      <c r="N27" s="318">
        <v>364</v>
      </c>
      <c r="O27" s="319">
        <v>0</v>
      </c>
      <c r="P27" s="319">
        <v>0</v>
      </c>
      <c r="Q27" s="319">
        <v>0</v>
      </c>
      <c r="R27" s="319">
        <v>20</v>
      </c>
      <c r="S27" s="319">
        <v>2.5</v>
      </c>
      <c r="T27" s="318">
        <v>87400</v>
      </c>
      <c r="U27" s="317">
        <v>147000</v>
      </c>
      <c r="V27" s="317">
        <v>834</v>
      </c>
      <c r="W27" s="317">
        <v>5490</v>
      </c>
      <c r="X27" s="318">
        <v>175000</v>
      </c>
      <c r="Y27" s="317">
        <v>1418</v>
      </c>
      <c r="Z27" s="318">
        <v>407000</v>
      </c>
      <c r="AA27" s="318">
        <v>1185000</v>
      </c>
      <c r="AB27" s="319">
        <v>11</v>
      </c>
      <c r="AC27" s="319">
        <v>5000</v>
      </c>
      <c r="AD27" s="318">
        <v>3650</v>
      </c>
      <c r="AE27" s="319">
        <v>12.1</v>
      </c>
      <c r="AF27" s="318">
        <v>24.4</v>
      </c>
      <c r="AG27" s="319">
        <v>0</v>
      </c>
      <c r="AH27" s="319">
        <v>0.17</v>
      </c>
      <c r="AI27" s="319">
        <v>0.245</v>
      </c>
      <c r="AJ27" s="319">
        <v>1.411</v>
      </c>
      <c r="AK27" s="319">
        <v>3.88</v>
      </c>
      <c r="AL27" s="320">
        <v>30</v>
      </c>
      <c r="AM27" s="321"/>
      <c r="AN27" s="321" t="s">
        <v>498</v>
      </c>
      <c r="AO27" s="434">
        <v>0</v>
      </c>
    </row>
    <row r="28" spans="1:41" x14ac:dyDescent="0.25">
      <c r="A28" s="315" t="s">
        <v>338</v>
      </c>
      <c r="B28" s="316">
        <v>100</v>
      </c>
      <c r="C28" s="316" t="s">
        <v>200</v>
      </c>
      <c r="D28" s="319">
        <v>345</v>
      </c>
      <c r="E28" s="317">
        <v>22</v>
      </c>
      <c r="F28" s="319">
        <v>60.7</v>
      </c>
      <c r="G28" s="319">
        <v>2.6</v>
      </c>
      <c r="H28" s="319">
        <v>6</v>
      </c>
      <c r="I28" s="317">
        <v>690</v>
      </c>
      <c r="J28" s="317">
        <v>330</v>
      </c>
      <c r="K28" s="319">
        <v>2430</v>
      </c>
      <c r="L28" s="319">
        <v>734</v>
      </c>
      <c r="M28" s="317">
        <v>442</v>
      </c>
      <c r="N28" s="318">
        <v>389</v>
      </c>
      <c r="O28" s="319">
        <v>0</v>
      </c>
      <c r="P28" s="319">
        <v>0</v>
      </c>
      <c r="Q28" s="319">
        <v>0</v>
      </c>
      <c r="R28" s="319">
        <v>0</v>
      </c>
      <c r="S28" s="319">
        <v>0</v>
      </c>
      <c r="T28" s="319">
        <v>0</v>
      </c>
      <c r="U28" s="317">
        <v>166000</v>
      </c>
      <c r="V28" s="317">
        <v>639</v>
      </c>
      <c r="W28" s="318">
        <v>7010</v>
      </c>
      <c r="X28" s="318">
        <v>222000</v>
      </c>
      <c r="Y28" s="319">
        <v>1286</v>
      </c>
      <c r="Z28" s="318">
        <v>488000</v>
      </c>
      <c r="AA28" s="318">
        <v>1042000</v>
      </c>
      <c r="AB28" s="319">
        <v>12.8</v>
      </c>
      <c r="AC28" s="319">
        <v>12000</v>
      </c>
      <c r="AD28" s="319">
        <v>2830</v>
      </c>
      <c r="AE28" s="319">
        <v>11.1</v>
      </c>
      <c r="AF28" s="318">
        <v>25.1</v>
      </c>
      <c r="AG28" s="319">
        <v>0</v>
      </c>
      <c r="AH28" s="319">
        <v>0.67100000000000004</v>
      </c>
      <c r="AI28" s="319">
        <v>0.22600000000000001</v>
      </c>
      <c r="AJ28" s="319">
        <v>1.1180000000000001</v>
      </c>
      <c r="AK28" s="319">
        <v>0</v>
      </c>
      <c r="AL28" s="320">
        <v>30</v>
      </c>
      <c r="AM28" s="321"/>
      <c r="AN28" s="321" t="s">
        <v>499</v>
      </c>
      <c r="AO28" s="433">
        <v>0</v>
      </c>
    </row>
    <row r="29" spans="1:41" x14ac:dyDescent="0.25">
      <c r="A29" s="315" t="s">
        <v>305</v>
      </c>
      <c r="B29" s="316">
        <v>100</v>
      </c>
      <c r="C29" s="316" t="s">
        <v>200</v>
      </c>
      <c r="D29" s="319">
        <v>153</v>
      </c>
      <c r="E29" s="318">
        <v>31.1</v>
      </c>
      <c r="F29" s="319">
        <v>2.76</v>
      </c>
      <c r="G29" s="319">
        <v>1.94</v>
      </c>
      <c r="H29" s="319">
        <v>0</v>
      </c>
      <c r="I29" s="319">
        <v>65</v>
      </c>
      <c r="J29" s="319">
        <v>163</v>
      </c>
      <c r="K29" s="317">
        <v>5164</v>
      </c>
      <c r="L29" s="319">
        <v>566</v>
      </c>
      <c r="M29" s="322">
        <v>386</v>
      </c>
      <c r="N29" s="319">
        <v>10</v>
      </c>
      <c r="O29" s="317">
        <v>1.59</v>
      </c>
      <c r="P29" s="319">
        <v>0</v>
      </c>
      <c r="Q29" s="322">
        <v>1</v>
      </c>
      <c r="R29" s="319">
        <v>380</v>
      </c>
      <c r="S29" s="319">
        <v>1.3</v>
      </c>
      <c r="T29" s="319">
        <v>0</v>
      </c>
      <c r="U29" s="319">
        <v>8000</v>
      </c>
      <c r="V29" s="319">
        <v>74</v>
      </c>
      <c r="W29" s="319">
        <v>2420</v>
      </c>
      <c r="X29" s="319">
        <v>19000</v>
      </c>
      <c r="Y29" s="319">
        <v>17</v>
      </c>
      <c r="Z29" s="319">
        <v>181000</v>
      </c>
      <c r="AA29" s="319">
        <v>235000</v>
      </c>
      <c r="AB29" s="319">
        <v>32.4</v>
      </c>
      <c r="AC29" s="318">
        <v>2790000</v>
      </c>
      <c r="AD29" s="318">
        <v>4930</v>
      </c>
      <c r="AE29" s="319">
        <v>53.8</v>
      </c>
      <c r="AF29" s="319">
        <v>0</v>
      </c>
      <c r="AG29" s="317">
        <v>79</v>
      </c>
      <c r="AH29" s="319">
        <v>0.95</v>
      </c>
      <c r="AI29" s="319">
        <v>0.84</v>
      </c>
      <c r="AJ29" s="319">
        <v>7.0000000000000007E-2</v>
      </c>
      <c r="AK29" s="319">
        <v>2.7</v>
      </c>
      <c r="AL29" s="320">
        <v>0</v>
      </c>
      <c r="AM29" s="321" t="s">
        <v>421</v>
      </c>
      <c r="AN29" s="321" t="s">
        <v>500</v>
      </c>
      <c r="AO29" s="434">
        <v>0</v>
      </c>
    </row>
    <row r="30" spans="1:41" x14ac:dyDescent="0.25">
      <c r="A30" s="315" t="s">
        <v>319</v>
      </c>
      <c r="B30" s="316">
        <v>100</v>
      </c>
      <c r="C30" s="316" t="s">
        <v>200</v>
      </c>
      <c r="D30" s="319">
        <v>141</v>
      </c>
      <c r="E30" s="317">
        <v>21.57</v>
      </c>
      <c r="F30" s="319">
        <v>0</v>
      </c>
      <c r="G30" s="319">
        <v>5.47</v>
      </c>
      <c r="H30" s="319">
        <v>0</v>
      </c>
      <c r="I30" s="319">
        <v>66</v>
      </c>
      <c r="J30" s="319">
        <v>108</v>
      </c>
      <c r="K30" s="317">
        <v>6683</v>
      </c>
      <c r="L30" s="319">
        <v>638</v>
      </c>
      <c r="M30" s="318">
        <v>604</v>
      </c>
      <c r="N30" s="319">
        <v>13</v>
      </c>
      <c r="O30" s="322">
        <v>1.06</v>
      </c>
      <c r="P30" s="319">
        <v>0</v>
      </c>
      <c r="Q30" s="319">
        <v>0</v>
      </c>
      <c r="R30" s="319">
        <v>300</v>
      </c>
      <c r="S30" s="319">
        <v>1.2</v>
      </c>
      <c r="T30" s="318">
        <v>90100</v>
      </c>
      <c r="U30" s="319">
        <v>24000</v>
      </c>
      <c r="V30" s="319">
        <v>73</v>
      </c>
      <c r="W30" s="319">
        <v>1570</v>
      </c>
      <c r="X30" s="319">
        <v>23000</v>
      </c>
      <c r="Y30" s="319">
        <v>13</v>
      </c>
      <c r="Z30" s="319">
        <v>202000</v>
      </c>
      <c r="AA30" s="319">
        <v>340000</v>
      </c>
      <c r="AB30" s="319">
        <v>26.4</v>
      </c>
      <c r="AC30" s="319">
        <v>55000</v>
      </c>
      <c r="AD30" s="318">
        <v>3940</v>
      </c>
      <c r="AE30" s="319">
        <v>72.08</v>
      </c>
      <c r="AF30" s="319">
        <v>0</v>
      </c>
      <c r="AG30" s="319">
        <v>33</v>
      </c>
      <c r="AH30" s="319">
        <v>2.0579999999999998</v>
      </c>
      <c r="AI30" s="319">
        <v>1.9510000000000001</v>
      </c>
      <c r="AJ30" s="319">
        <v>0.193</v>
      </c>
      <c r="AK30" s="319">
        <v>0</v>
      </c>
      <c r="AL30" s="320">
        <v>0</v>
      </c>
      <c r="AM30" s="321"/>
      <c r="AN30" s="321" t="s">
        <v>501</v>
      </c>
      <c r="AO30" s="434">
        <v>0</v>
      </c>
    </row>
    <row r="31" spans="1:41" x14ac:dyDescent="0.25">
      <c r="A31" s="315" t="s">
        <v>310</v>
      </c>
      <c r="B31" s="316">
        <v>100</v>
      </c>
      <c r="C31" s="316" t="s">
        <v>200</v>
      </c>
      <c r="D31" s="319">
        <v>176</v>
      </c>
      <c r="E31" s="318">
        <v>28.11</v>
      </c>
      <c r="F31" s="319">
        <v>5.71</v>
      </c>
      <c r="G31" s="319">
        <v>3.84</v>
      </c>
      <c r="H31" s="319">
        <v>0</v>
      </c>
      <c r="I31" s="319">
        <v>80</v>
      </c>
      <c r="J31" s="319">
        <v>190</v>
      </c>
      <c r="K31" s="317">
        <v>5270</v>
      </c>
      <c r="L31" s="319">
        <v>590</v>
      </c>
      <c r="M31" s="319">
        <v>340</v>
      </c>
      <c r="N31" s="319">
        <v>11</v>
      </c>
      <c r="O31" s="317">
        <v>2.57</v>
      </c>
      <c r="P31" s="319">
        <v>0</v>
      </c>
      <c r="Q31" s="322">
        <v>3</v>
      </c>
      <c r="R31" s="319">
        <v>0</v>
      </c>
      <c r="S31" s="319">
        <v>0</v>
      </c>
      <c r="T31" s="318">
        <v>83400</v>
      </c>
      <c r="U31" s="319">
        <v>11000</v>
      </c>
      <c r="V31" s="319">
        <v>34</v>
      </c>
      <c r="W31" s="319">
        <v>2700</v>
      </c>
      <c r="X31" s="319">
        <v>19000</v>
      </c>
      <c r="Y31" s="319">
        <v>38</v>
      </c>
      <c r="Z31" s="319">
        <v>168000</v>
      </c>
      <c r="AA31" s="319">
        <v>429000</v>
      </c>
      <c r="AB31" s="319">
        <v>28.2</v>
      </c>
      <c r="AC31" s="318">
        <v>1439000</v>
      </c>
      <c r="AD31" s="318">
        <v>3980</v>
      </c>
      <c r="AE31" s="319">
        <v>58.1</v>
      </c>
      <c r="AF31" s="319">
        <v>0</v>
      </c>
      <c r="AG31" s="319">
        <v>41</v>
      </c>
      <c r="AH31" s="319">
        <v>1.65</v>
      </c>
      <c r="AI31" s="319">
        <v>1.68</v>
      </c>
      <c r="AJ31" s="319">
        <v>0.2</v>
      </c>
      <c r="AK31" s="319">
        <v>0</v>
      </c>
      <c r="AL31" s="320">
        <v>0</v>
      </c>
      <c r="AM31" s="321"/>
      <c r="AN31" s="321" t="s">
        <v>108</v>
      </c>
      <c r="AO31" s="434">
        <v>0</v>
      </c>
    </row>
    <row r="32" spans="1:41" x14ac:dyDescent="0.25">
      <c r="A32" s="315" t="s">
        <v>281</v>
      </c>
      <c r="B32" s="316">
        <v>100</v>
      </c>
      <c r="C32" s="316" t="s">
        <v>200</v>
      </c>
      <c r="D32" s="319">
        <v>43</v>
      </c>
      <c r="E32" s="319">
        <v>1.61</v>
      </c>
      <c r="F32" s="319">
        <v>9.56</v>
      </c>
      <c r="G32" s="319">
        <v>0.17</v>
      </c>
      <c r="H32" s="319">
        <v>33</v>
      </c>
      <c r="I32" s="319">
        <v>31</v>
      </c>
      <c r="J32" s="319">
        <v>40</v>
      </c>
      <c r="K32" s="319">
        <v>334</v>
      </c>
      <c r="L32" s="319">
        <v>155</v>
      </c>
      <c r="M32" s="319">
        <v>67</v>
      </c>
      <c r="N32" s="317">
        <v>109</v>
      </c>
      <c r="O32" s="319">
        <v>0</v>
      </c>
      <c r="P32" s="319">
        <v>4900</v>
      </c>
      <c r="Q32" s="319">
        <v>0</v>
      </c>
      <c r="R32" s="319">
        <v>40</v>
      </c>
      <c r="S32" s="319">
        <v>0.2</v>
      </c>
      <c r="T32" s="319">
        <v>6000</v>
      </c>
      <c r="U32" s="319">
        <v>16000</v>
      </c>
      <c r="V32" s="319">
        <v>75</v>
      </c>
      <c r="W32" s="319">
        <v>800</v>
      </c>
      <c r="X32" s="319">
        <v>23000</v>
      </c>
      <c r="Y32" s="319">
        <v>329</v>
      </c>
      <c r="Z32" s="319">
        <v>40000</v>
      </c>
      <c r="AA32" s="319">
        <v>325000</v>
      </c>
      <c r="AB32" s="319">
        <v>0.7</v>
      </c>
      <c r="AC32" s="319">
        <v>78000</v>
      </c>
      <c r="AD32" s="319">
        <v>350</v>
      </c>
      <c r="AE32" s="319">
        <v>87.58</v>
      </c>
      <c r="AF32" s="319">
        <v>2.8</v>
      </c>
      <c r="AG32" s="319">
        <v>0</v>
      </c>
      <c r="AH32" s="319">
        <v>2.7E-2</v>
      </c>
      <c r="AI32" s="319">
        <v>3.2000000000000001E-2</v>
      </c>
      <c r="AJ32" s="319">
        <v>0.06</v>
      </c>
      <c r="AK32" s="319">
        <v>6.76</v>
      </c>
      <c r="AL32" s="323">
        <v>64</v>
      </c>
      <c r="AM32" s="321"/>
      <c r="AN32" s="321" t="s">
        <v>502</v>
      </c>
      <c r="AO32" s="433">
        <v>0</v>
      </c>
    </row>
    <row r="33" spans="1:41" x14ac:dyDescent="0.25">
      <c r="A33" s="315" t="s">
        <v>307</v>
      </c>
      <c r="B33" s="316">
        <v>100</v>
      </c>
      <c r="C33" s="316" t="s">
        <v>200</v>
      </c>
      <c r="D33" s="317">
        <v>379</v>
      </c>
      <c r="E33" s="319">
        <v>14.6</v>
      </c>
      <c r="F33" s="319">
        <v>1.29</v>
      </c>
      <c r="G33" s="318">
        <v>34.5</v>
      </c>
      <c r="H33" s="319">
        <v>0</v>
      </c>
      <c r="I33" s="319">
        <v>70</v>
      </c>
      <c r="J33" s="319">
        <v>130</v>
      </c>
      <c r="K33" s="319">
        <v>1200</v>
      </c>
      <c r="L33" s="319">
        <v>600</v>
      </c>
      <c r="M33" s="319">
        <v>40</v>
      </c>
      <c r="N33" s="319">
        <v>5</v>
      </c>
      <c r="O33" s="322">
        <v>1</v>
      </c>
      <c r="P33" s="319">
        <v>0</v>
      </c>
      <c r="Q33" s="318">
        <v>52</v>
      </c>
      <c r="R33" s="319">
        <v>130</v>
      </c>
      <c r="S33" s="319">
        <v>0</v>
      </c>
      <c r="T33" s="317">
        <v>72800</v>
      </c>
      <c r="U33" s="319">
        <v>6000</v>
      </c>
      <c r="V33" s="319">
        <v>40</v>
      </c>
      <c r="W33" s="317">
        <v>6400</v>
      </c>
      <c r="X33" s="319">
        <v>8000</v>
      </c>
      <c r="Y33" s="319">
        <v>10</v>
      </c>
      <c r="Z33" s="319">
        <v>22000</v>
      </c>
      <c r="AA33" s="319">
        <v>38000</v>
      </c>
      <c r="AB33" s="319">
        <v>15.5</v>
      </c>
      <c r="AC33" s="318">
        <v>680000</v>
      </c>
      <c r="AD33" s="319">
        <v>1300</v>
      </c>
      <c r="AE33" s="319">
        <v>47.3</v>
      </c>
      <c r="AF33" s="319">
        <v>0</v>
      </c>
      <c r="AG33" s="318">
        <v>120</v>
      </c>
      <c r="AH33" s="318">
        <v>13.4</v>
      </c>
      <c r="AI33" s="318">
        <v>15.9</v>
      </c>
      <c r="AJ33" s="317">
        <v>3.46</v>
      </c>
      <c r="AK33" s="319">
        <v>1.29</v>
      </c>
      <c r="AL33" s="320">
        <v>0</v>
      </c>
      <c r="AM33" s="321"/>
      <c r="AN33" s="321" t="s">
        <v>503</v>
      </c>
      <c r="AO33" s="433">
        <v>0</v>
      </c>
    </row>
    <row r="34" spans="1:41" x14ac:dyDescent="0.25">
      <c r="A34" s="315" t="s">
        <v>46</v>
      </c>
      <c r="B34" s="316">
        <v>100</v>
      </c>
      <c r="C34" s="316" t="s">
        <v>200</v>
      </c>
      <c r="D34" s="319">
        <v>57</v>
      </c>
      <c r="E34" s="319">
        <v>0.74</v>
      </c>
      <c r="F34" s="319">
        <v>14.49</v>
      </c>
      <c r="G34" s="319">
        <v>0.33</v>
      </c>
      <c r="H34" s="319">
        <v>54</v>
      </c>
      <c r="I34" s="319">
        <v>37</v>
      </c>
      <c r="J34" s="319">
        <v>41</v>
      </c>
      <c r="K34" s="319">
        <v>418</v>
      </c>
      <c r="L34" s="319">
        <v>124</v>
      </c>
      <c r="M34" s="319">
        <v>52</v>
      </c>
      <c r="N34" s="319">
        <v>6</v>
      </c>
      <c r="O34" s="319">
        <v>0</v>
      </c>
      <c r="P34" s="319">
        <v>9700</v>
      </c>
      <c r="Q34" s="319">
        <v>0</v>
      </c>
      <c r="R34" s="319">
        <v>570</v>
      </c>
      <c r="S34" s="317">
        <v>19.3</v>
      </c>
      <c r="T34" s="319">
        <v>6000</v>
      </c>
      <c r="U34" s="319">
        <v>6000</v>
      </c>
      <c r="V34" s="319">
        <v>57</v>
      </c>
      <c r="W34" s="319">
        <v>280</v>
      </c>
      <c r="X34" s="319">
        <v>6000</v>
      </c>
      <c r="Y34" s="319">
        <v>336</v>
      </c>
      <c r="Z34" s="319">
        <v>12000</v>
      </c>
      <c r="AA34" s="319">
        <v>77000</v>
      </c>
      <c r="AB34" s="319">
        <v>0.1</v>
      </c>
      <c r="AC34" s="319">
        <v>1000</v>
      </c>
      <c r="AD34" s="319">
        <v>160</v>
      </c>
      <c r="AE34" s="319">
        <v>84.21</v>
      </c>
      <c r="AF34" s="319">
        <v>2.4</v>
      </c>
      <c r="AG34" s="319">
        <v>0</v>
      </c>
      <c r="AH34" s="319">
        <v>2.8000000000000001E-2</v>
      </c>
      <c r="AI34" s="319">
        <v>4.7E-2</v>
      </c>
      <c r="AJ34" s="319">
        <v>0.14599999999999999</v>
      </c>
      <c r="AK34" s="317">
        <v>9.9600000000000009</v>
      </c>
      <c r="AL34" s="320">
        <v>53</v>
      </c>
      <c r="AM34" s="321"/>
      <c r="AN34" s="321" t="s">
        <v>47</v>
      </c>
      <c r="AO34" s="433">
        <v>0</v>
      </c>
    </row>
    <row r="35" spans="1:41" x14ac:dyDescent="0.25">
      <c r="A35" s="315" t="s">
        <v>109</v>
      </c>
      <c r="B35" s="316">
        <v>100</v>
      </c>
      <c r="C35" s="316" t="s">
        <v>200</v>
      </c>
      <c r="D35" s="319">
        <v>265</v>
      </c>
      <c r="E35" s="319">
        <v>13.36</v>
      </c>
      <c r="F35" s="319">
        <v>43.34</v>
      </c>
      <c r="G35" s="319">
        <v>4.2300000000000004</v>
      </c>
      <c r="H35" s="319">
        <v>0</v>
      </c>
      <c r="I35" s="319">
        <v>279</v>
      </c>
      <c r="J35" s="319">
        <v>131</v>
      </c>
      <c r="K35" s="319">
        <v>4042</v>
      </c>
      <c r="L35" s="319">
        <v>336</v>
      </c>
      <c r="M35" s="319">
        <v>263</v>
      </c>
      <c r="N35" s="317">
        <v>75</v>
      </c>
      <c r="O35" s="319">
        <v>0</v>
      </c>
      <c r="P35" s="319">
        <v>100</v>
      </c>
      <c r="Q35" s="319">
        <v>0</v>
      </c>
      <c r="R35" s="319">
        <v>370</v>
      </c>
      <c r="S35" s="319">
        <v>1.4</v>
      </c>
      <c r="T35" s="319">
        <v>26500</v>
      </c>
      <c r="U35" s="319">
        <v>103000</v>
      </c>
      <c r="V35" s="319">
        <v>282</v>
      </c>
      <c r="W35" s="319">
        <v>2500</v>
      </c>
      <c r="X35" s="319">
        <v>78000</v>
      </c>
      <c r="Y35" s="318">
        <v>2025</v>
      </c>
      <c r="Z35" s="319">
        <v>228000</v>
      </c>
      <c r="AA35" s="319">
        <v>230000</v>
      </c>
      <c r="AB35" s="319">
        <v>32.9</v>
      </c>
      <c r="AC35" s="317">
        <v>420000</v>
      </c>
      <c r="AD35" s="319">
        <v>1700</v>
      </c>
      <c r="AE35" s="319">
        <v>36.94</v>
      </c>
      <c r="AF35" s="319">
        <v>7.4</v>
      </c>
      <c r="AG35" s="319">
        <v>0</v>
      </c>
      <c r="AH35" s="319">
        <v>0.872</v>
      </c>
      <c r="AI35" s="319">
        <v>0.76</v>
      </c>
      <c r="AJ35" s="319">
        <v>1.8720000000000001</v>
      </c>
      <c r="AK35" s="319">
        <v>6.39</v>
      </c>
      <c r="AL35" s="323">
        <v>60</v>
      </c>
      <c r="AM35" s="316"/>
      <c r="AN35" s="321" t="s">
        <v>110</v>
      </c>
      <c r="AO35" s="433">
        <v>0</v>
      </c>
    </row>
    <row r="36" spans="1:41" x14ac:dyDescent="0.25">
      <c r="A36" s="315" t="s">
        <v>357</v>
      </c>
      <c r="B36" s="316">
        <v>100</v>
      </c>
      <c r="C36" s="316" t="s">
        <v>200</v>
      </c>
      <c r="D36" s="319">
        <v>269</v>
      </c>
      <c r="E36" s="319">
        <v>8.4</v>
      </c>
      <c r="F36" s="319">
        <v>48.5</v>
      </c>
      <c r="G36" s="319">
        <v>4.4000000000000004</v>
      </c>
      <c r="H36" s="319">
        <v>16</v>
      </c>
      <c r="I36" s="319">
        <v>399</v>
      </c>
      <c r="J36" s="319">
        <v>240</v>
      </c>
      <c r="K36" s="319">
        <v>3136</v>
      </c>
      <c r="L36" s="319">
        <v>341</v>
      </c>
      <c r="M36" s="319">
        <v>68</v>
      </c>
      <c r="N36" s="319">
        <v>62</v>
      </c>
      <c r="O36" s="319">
        <v>0.03</v>
      </c>
      <c r="P36" s="319">
        <v>0</v>
      </c>
      <c r="Q36" s="319">
        <v>0</v>
      </c>
      <c r="R36" s="319">
        <v>480</v>
      </c>
      <c r="S36" s="319">
        <v>1.5</v>
      </c>
      <c r="T36" s="319">
        <v>14600</v>
      </c>
      <c r="U36" s="319">
        <v>66000</v>
      </c>
      <c r="V36" s="319">
        <v>209</v>
      </c>
      <c r="W36" s="319">
        <v>2700</v>
      </c>
      <c r="X36" s="319">
        <v>37000</v>
      </c>
      <c r="Y36" s="319">
        <v>940</v>
      </c>
      <c r="Z36" s="319">
        <v>126000</v>
      </c>
      <c r="AA36" s="319">
        <v>142000</v>
      </c>
      <c r="AB36" s="319">
        <v>24.6</v>
      </c>
      <c r="AC36" s="317">
        <v>599000</v>
      </c>
      <c r="AD36" s="319">
        <v>1020</v>
      </c>
      <c r="AE36" s="319">
        <v>36.700000000000003</v>
      </c>
      <c r="AF36" s="319">
        <v>4</v>
      </c>
      <c r="AG36" s="319">
        <v>0</v>
      </c>
      <c r="AH36" s="319">
        <v>0.70299999999999996</v>
      </c>
      <c r="AI36" s="319">
        <v>1.5780000000000001</v>
      </c>
      <c r="AJ36" s="319">
        <v>1.702</v>
      </c>
      <c r="AK36" s="319">
        <v>8.14</v>
      </c>
      <c r="AL36" s="323">
        <v>56</v>
      </c>
      <c r="AM36" s="321"/>
      <c r="AN36" s="321" t="s">
        <v>504</v>
      </c>
      <c r="AO36" s="433">
        <v>0</v>
      </c>
    </row>
    <row r="37" spans="1:41" x14ac:dyDescent="0.25">
      <c r="A37" s="315" t="s">
        <v>111</v>
      </c>
      <c r="B37" s="316">
        <v>100</v>
      </c>
      <c r="C37" s="316" t="s">
        <v>200</v>
      </c>
      <c r="D37" s="319">
        <v>275</v>
      </c>
      <c r="E37" s="319">
        <v>9.1</v>
      </c>
      <c r="F37" s="319">
        <v>55.7</v>
      </c>
      <c r="G37" s="319">
        <v>1.2</v>
      </c>
      <c r="H37" s="319">
        <v>0</v>
      </c>
      <c r="I37" s="319">
        <v>267</v>
      </c>
      <c r="J37" s="319">
        <v>97</v>
      </c>
      <c r="K37" s="319">
        <v>2142</v>
      </c>
      <c r="L37" s="319">
        <v>397</v>
      </c>
      <c r="M37" s="319">
        <v>34</v>
      </c>
      <c r="N37" s="319">
        <v>24</v>
      </c>
      <c r="O37" s="319">
        <v>0</v>
      </c>
      <c r="P37" s="319">
        <v>0</v>
      </c>
      <c r="Q37" s="319">
        <v>0</v>
      </c>
      <c r="R37" s="319">
        <v>0</v>
      </c>
      <c r="S37" s="319">
        <v>0</v>
      </c>
      <c r="T37" s="319">
        <v>0</v>
      </c>
      <c r="U37" s="319">
        <v>86000</v>
      </c>
      <c r="V37" s="319">
        <v>168</v>
      </c>
      <c r="W37" s="319">
        <v>1400</v>
      </c>
      <c r="X37" s="319">
        <v>26000</v>
      </c>
      <c r="Y37" s="319">
        <v>481</v>
      </c>
      <c r="Z37" s="319">
        <v>97000</v>
      </c>
      <c r="AA37" s="319">
        <v>120000</v>
      </c>
      <c r="AB37" s="319">
        <v>0</v>
      </c>
      <c r="AC37" s="317">
        <v>536000</v>
      </c>
      <c r="AD37" s="319">
        <v>840</v>
      </c>
      <c r="AE37" s="319">
        <v>32.1</v>
      </c>
      <c r="AF37" s="319">
        <v>2.2000000000000002</v>
      </c>
      <c r="AG37" s="319">
        <v>0</v>
      </c>
      <c r="AH37" s="319">
        <v>0.16600000000000001</v>
      </c>
      <c r="AI37" s="319">
        <v>0.105</v>
      </c>
      <c r="AJ37" s="319">
        <v>0.53500000000000003</v>
      </c>
      <c r="AK37" s="319">
        <v>0</v>
      </c>
      <c r="AL37" s="323">
        <v>65</v>
      </c>
      <c r="AM37" s="321"/>
      <c r="AN37" s="321" t="s">
        <v>112</v>
      </c>
      <c r="AO37" s="433">
        <v>0</v>
      </c>
    </row>
    <row r="38" spans="1:41" x14ac:dyDescent="0.25">
      <c r="A38" s="315" t="s">
        <v>113</v>
      </c>
      <c r="B38" s="316">
        <v>100</v>
      </c>
      <c r="C38" s="316" t="s">
        <v>200</v>
      </c>
      <c r="D38" s="319">
        <v>266</v>
      </c>
      <c r="E38" s="319">
        <v>9.8000000000000007</v>
      </c>
      <c r="F38" s="319">
        <v>55</v>
      </c>
      <c r="G38" s="319">
        <v>2.6</v>
      </c>
      <c r="H38" s="319">
        <v>0</v>
      </c>
      <c r="I38" s="319">
        <v>339</v>
      </c>
      <c r="J38" s="319">
        <v>80</v>
      </c>
      <c r="K38" s="319">
        <v>2840</v>
      </c>
      <c r="L38" s="319">
        <v>831</v>
      </c>
      <c r="M38" s="319">
        <v>265</v>
      </c>
      <c r="N38" s="319">
        <v>35</v>
      </c>
      <c r="O38" s="319">
        <v>0</v>
      </c>
      <c r="P38" s="319">
        <v>0</v>
      </c>
      <c r="Q38" s="319">
        <v>0</v>
      </c>
      <c r="R38" s="319">
        <v>610</v>
      </c>
      <c r="S38" s="319">
        <v>1.4</v>
      </c>
      <c r="T38" s="319">
        <v>26500</v>
      </c>
      <c r="U38" s="319">
        <v>15000</v>
      </c>
      <c r="V38" s="319">
        <v>290</v>
      </c>
      <c r="W38" s="319">
        <v>3060</v>
      </c>
      <c r="X38" s="319">
        <v>69000</v>
      </c>
      <c r="Y38" s="317">
        <v>1740</v>
      </c>
      <c r="Z38" s="319">
        <v>180000</v>
      </c>
      <c r="AA38" s="319">
        <v>170000</v>
      </c>
      <c r="AB38" s="317">
        <v>44</v>
      </c>
      <c r="AC38" s="317">
        <v>532000</v>
      </c>
      <c r="AD38" s="319">
        <v>1520</v>
      </c>
      <c r="AE38" s="319">
        <v>30.6</v>
      </c>
      <c r="AF38" s="319">
        <v>7.4</v>
      </c>
      <c r="AG38" s="319">
        <v>0</v>
      </c>
      <c r="AH38" s="319">
        <v>0.41</v>
      </c>
      <c r="AI38" s="319">
        <v>0.34899999999999998</v>
      </c>
      <c r="AJ38" s="319">
        <v>1.0549999999999999</v>
      </c>
      <c r="AK38" s="319">
        <v>0.82</v>
      </c>
      <c r="AL38" s="323">
        <v>56</v>
      </c>
      <c r="AM38" s="321"/>
      <c r="AN38" s="321" t="s">
        <v>114</v>
      </c>
      <c r="AO38" s="433">
        <v>0</v>
      </c>
    </row>
    <row r="39" spans="1:41" x14ac:dyDescent="0.25">
      <c r="A39" s="315" t="s">
        <v>355</v>
      </c>
      <c r="B39" s="316">
        <v>100</v>
      </c>
      <c r="C39" s="316" t="s">
        <v>200</v>
      </c>
      <c r="D39" s="319">
        <v>274</v>
      </c>
      <c r="E39" s="319">
        <v>7.9</v>
      </c>
      <c r="F39" s="319">
        <v>52.3</v>
      </c>
      <c r="G39" s="319">
        <v>4.4000000000000004</v>
      </c>
      <c r="H39" s="319">
        <v>0</v>
      </c>
      <c r="I39" s="319">
        <v>177</v>
      </c>
      <c r="J39" s="319">
        <v>173</v>
      </c>
      <c r="K39" s="319">
        <v>1495</v>
      </c>
      <c r="L39" s="319">
        <v>387</v>
      </c>
      <c r="M39" s="319">
        <v>69</v>
      </c>
      <c r="N39" s="319">
        <v>34</v>
      </c>
      <c r="O39" s="319">
        <v>0</v>
      </c>
      <c r="P39" s="319">
        <v>100</v>
      </c>
      <c r="Q39" s="319">
        <v>0</v>
      </c>
      <c r="R39" s="319">
        <v>0</v>
      </c>
      <c r="S39" s="319">
        <v>0</v>
      </c>
      <c r="T39" s="319">
        <v>0</v>
      </c>
      <c r="U39" s="319">
        <v>66000</v>
      </c>
      <c r="V39" s="319">
        <v>198</v>
      </c>
      <c r="W39" s="319">
        <v>1830</v>
      </c>
      <c r="X39" s="319">
        <v>26000</v>
      </c>
      <c r="Y39" s="319">
        <v>501</v>
      </c>
      <c r="Z39" s="319">
        <v>109000</v>
      </c>
      <c r="AA39" s="319">
        <v>227000</v>
      </c>
      <c r="AB39" s="319">
        <v>0</v>
      </c>
      <c r="AC39" s="319">
        <v>390000</v>
      </c>
      <c r="AD39" s="319">
        <v>720</v>
      </c>
      <c r="AE39" s="319">
        <v>33.6</v>
      </c>
      <c r="AF39" s="319">
        <v>4.3</v>
      </c>
      <c r="AG39" s="319">
        <v>0</v>
      </c>
      <c r="AH39" s="319">
        <v>1.081</v>
      </c>
      <c r="AI39" s="319">
        <v>2.294</v>
      </c>
      <c r="AJ39" s="319">
        <v>0.67900000000000005</v>
      </c>
      <c r="AK39" s="319">
        <v>0</v>
      </c>
      <c r="AL39" s="324">
        <v>73</v>
      </c>
      <c r="AM39" s="321"/>
      <c r="AN39" s="321" t="s">
        <v>505</v>
      </c>
      <c r="AO39" s="433">
        <v>0</v>
      </c>
    </row>
    <row r="40" spans="1:41" x14ac:dyDescent="0.25">
      <c r="A40" s="315" t="s">
        <v>671</v>
      </c>
      <c r="B40" s="316">
        <v>100</v>
      </c>
      <c r="C40" s="316" t="s">
        <v>200</v>
      </c>
      <c r="D40" s="319">
        <v>258</v>
      </c>
      <c r="E40" s="319">
        <v>8.5</v>
      </c>
      <c r="F40" s="319">
        <v>48.3</v>
      </c>
      <c r="G40" s="319">
        <v>3.3</v>
      </c>
      <c r="H40" s="319">
        <v>7</v>
      </c>
      <c r="I40" s="317">
        <v>434</v>
      </c>
      <c r="J40" s="317">
        <v>335</v>
      </c>
      <c r="K40" s="319">
        <v>3805</v>
      </c>
      <c r="L40" s="319">
        <v>440</v>
      </c>
      <c r="M40" s="319">
        <v>75</v>
      </c>
      <c r="N40" s="317">
        <v>110</v>
      </c>
      <c r="O40" s="319">
        <v>0</v>
      </c>
      <c r="P40" s="319">
        <v>400</v>
      </c>
      <c r="Q40" s="319">
        <v>0</v>
      </c>
      <c r="R40" s="319">
        <v>330</v>
      </c>
      <c r="S40" s="319">
        <v>1.2</v>
      </c>
      <c r="T40" s="319">
        <v>14600</v>
      </c>
      <c r="U40" s="319">
        <v>73000</v>
      </c>
      <c r="V40" s="319">
        <v>186</v>
      </c>
      <c r="W40" s="319">
        <v>2830</v>
      </c>
      <c r="X40" s="319">
        <v>40000</v>
      </c>
      <c r="Y40" s="319">
        <v>824</v>
      </c>
      <c r="Z40" s="319">
        <v>125000</v>
      </c>
      <c r="AA40" s="319">
        <v>166000</v>
      </c>
      <c r="AB40" s="319">
        <v>30.9</v>
      </c>
      <c r="AC40" s="318">
        <v>660000</v>
      </c>
      <c r="AD40" s="319">
        <v>1140</v>
      </c>
      <c r="AE40" s="319">
        <v>37.299999999999997</v>
      </c>
      <c r="AF40" s="319">
        <v>5.8</v>
      </c>
      <c r="AG40" s="319">
        <v>0</v>
      </c>
      <c r="AH40" s="319">
        <v>0.626</v>
      </c>
      <c r="AI40" s="319">
        <v>1.3109999999999999</v>
      </c>
      <c r="AJ40" s="319">
        <v>0.79900000000000004</v>
      </c>
      <c r="AK40" s="319">
        <v>3.85</v>
      </c>
      <c r="AL40" s="323">
        <v>58</v>
      </c>
      <c r="AM40" s="321"/>
      <c r="AN40" s="321" t="s">
        <v>506</v>
      </c>
      <c r="AO40" s="433">
        <v>0</v>
      </c>
    </row>
    <row r="41" spans="1:41" x14ac:dyDescent="0.25">
      <c r="A41" s="315" t="s">
        <v>358</v>
      </c>
      <c r="B41" s="316">
        <v>100</v>
      </c>
      <c r="C41" s="316" t="s">
        <v>200</v>
      </c>
      <c r="D41" s="319">
        <v>266</v>
      </c>
      <c r="E41" s="319">
        <v>10.91</v>
      </c>
      <c r="F41" s="319">
        <v>47.51</v>
      </c>
      <c r="G41" s="319">
        <v>3.64</v>
      </c>
      <c r="H41" s="319">
        <v>0</v>
      </c>
      <c r="I41" s="319">
        <v>373</v>
      </c>
      <c r="J41" s="317">
        <v>311</v>
      </c>
      <c r="K41" s="317">
        <v>5190</v>
      </c>
      <c r="L41" s="319">
        <v>820</v>
      </c>
      <c r="M41" s="319">
        <v>119</v>
      </c>
      <c r="N41" s="317">
        <v>85</v>
      </c>
      <c r="O41" s="319">
        <v>0</v>
      </c>
      <c r="P41" s="319">
        <v>200</v>
      </c>
      <c r="Q41" s="319">
        <v>0</v>
      </c>
      <c r="R41" s="319">
        <v>190</v>
      </c>
      <c r="S41" s="319">
        <v>4.9000000000000004</v>
      </c>
      <c r="T41" s="319">
        <v>18700</v>
      </c>
      <c r="U41" s="317">
        <v>142000</v>
      </c>
      <c r="V41" s="319">
        <v>159</v>
      </c>
      <c r="W41" s="319">
        <v>3460</v>
      </c>
      <c r="X41" s="319">
        <v>48000</v>
      </c>
      <c r="Y41" s="319">
        <v>1123</v>
      </c>
      <c r="Z41" s="319">
        <v>155000</v>
      </c>
      <c r="AA41" s="319">
        <v>184000</v>
      </c>
      <c r="AB41" s="319">
        <v>28.8</v>
      </c>
      <c r="AC41" s="317">
        <v>521000</v>
      </c>
      <c r="AD41" s="319">
        <v>1210</v>
      </c>
      <c r="AE41" s="319">
        <v>35.74</v>
      </c>
      <c r="AF41" s="319">
        <v>3.6</v>
      </c>
      <c r="AG41" s="319">
        <v>0</v>
      </c>
      <c r="AH41" s="319">
        <v>0.80300000000000005</v>
      </c>
      <c r="AI41" s="319">
        <v>0.83499999999999996</v>
      </c>
      <c r="AJ41" s="319">
        <v>1.4350000000000001</v>
      </c>
      <c r="AK41" s="319">
        <v>5.75</v>
      </c>
      <c r="AL41" s="324">
        <v>72</v>
      </c>
      <c r="AM41" s="321"/>
      <c r="AN41" s="321" t="s">
        <v>507</v>
      </c>
      <c r="AO41" s="433">
        <v>0</v>
      </c>
    </row>
    <row r="42" spans="1:41" x14ac:dyDescent="0.25">
      <c r="A42" s="315" t="s">
        <v>359</v>
      </c>
      <c r="B42" s="316">
        <v>100</v>
      </c>
      <c r="C42" s="316" t="s">
        <v>200</v>
      </c>
      <c r="D42" s="319">
        <v>266</v>
      </c>
      <c r="E42" s="319">
        <v>7.64</v>
      </c>
      <c r="F42" s="319">
        <v>50.61</v>
      </c>
      <c r="G42" s="319">
        <v>3.29</v>
      </c>
      <c r="H42" s="319">
        <v>0</v>
      </c>
      <c r="I42" s="317">
        <v>455</v>
      </c>
      <c r="J42" s="317">
        <v>331</v>
      </c>
      <c r="K42" s="319">
        <v>4385</v>
      </c>
      <c r="L42" s="319">
        <v>203</v>
      </c>
      <c r="M42" s="319">
        <v>84</v>
      </c>
      <c r="N42" s="317">
        <v>111</v>
      </c>
      <c r="O42" s="319">
        <v>0</v>
      </c>
      <c r="P42" s="319">
        <v>0</v>
      </c>
      <c r="Q42" s="319">
        <v>0</v>
      </c>
      <c r="R42" s="319">
        <v>220</v>
      </c>
      <c r="S42" s="319">
        <v>3.1</v>
      </c>
      <c r="T42" s="319">
        <v>14600</v>
      </c>
      <c r="U42" s="317">
        <v>151000</v>
      </c>
      <c r="V42" s="319">
        <v>253</v>
      </c>
      <c r="W42" s="319">
        <v>3740</v>
      </c>
      <c r="X42" s="319">
        <v>23000</v>
      </c>
      <c r="Y42" s="319">
        <v>478</v>
      </c>
      <c r="Z42" s="319">
        <v>99000</v>
      </c>
      <c r="AA42" s="319">
        <v>100000</v>
      </c>
      <c r="AB42" s="319">
        <v>17.3</v>
      </c>
      <c r="AC42" s="318">
        <v>681000</v>
      </c>
      <c r="AD42" s="319">
        <v>740</v>
      </c>
      <c r="AE42" s="319">
        <v>36.44</v>
      </c>
      <c r="AF42" s="319">
        <v>2.4</v>
      </c>
      <c r="AG42" s="319">
        <v>0</v>
      </c>
      <c r="AH42" s="319">
        <v>0.71699999999999997</v>
      </c>
      <c r="AI42" s="319">
        <v>0.68100000000000005</v>
      </c>
      <c r="AJ42" s="319">
        <v>1.355</v>
      </c>
      <c r="AK42" s="319">
        <v>4.3099999999999996</v>
      </c>
      <c r="AL42" s="324">
        <v>74</v>
      </c>
      <c r="AM42" s="321"/>
      <c r="AN42" s="321" t="s">
        <v>508</v>
      </c>
      <c r="AO42" s="433">
        <v>0</v>
      </c>
    </row>
    <row r="43" spans="1:41" x14ac:dyDescent="0.25">
      <c r="A43" s="315" t="s">
        <v>115</v>
      </c>
      <c r="B43" s="316">
        <v>100</v>
      </c>
      <c r="C43" s="316" t="s">
        <v>200</v>
      </c>
      <c r="D43" s="319">
        <v>293</v>
      </c>
      <c r="E43" s="319">
        <v>9</v>
      </c>
      <c r="F43" s="319">
        <v>54.4</v>
      </c>
      <c r="G43" s="319">
        <v>4</v>
      </c>
      <c r="H43" s="319">
        <v>0</v>
      </c>
      <c r="I43" s="317">
        <v>415</v>
      </c>
      <c r="J43" s="317">
        <v>337</v>
      </c>
      <c r="K43" s="319">
        <v>3926</v>
      </c>
      <c r="L43" s="319">
        <v>278</v>
      </c>
      <c r="M43" s="319">
        <v>63</v>
      </c>
      <c r="N43" s="317">
        <v>104</v>
      </c>
      <c r="O43" s="319">
        <v>0.02</v>
      </c>
      <c r="P43" s="319">
        <v>0</v>
      </c>
      <c r="Q43" s="319">
        <v>0</v>
      </c>
      <c r="R43" s="319">
        <v>240</v>
      </c>
      <c r="S43" s="319">
        <v>3.4</v>
      </c>
      <c r="T43" s="319">
        <v>16100</v>
      </c>
      <c r="U43" s="322">
        <v>119000</v>
      </c>
      <c r="V43" s="319">
        <v>138</v>
      </c>
      <c r="W43" s="319">
        <v>3330</v>
      </c>
      <c r="X43" s="319">
        <v>26000</v>
      </c>
      <c r="Y43" s="319">
        <v>421</v>
      </c>
      <c r="Z43" s="319">
        <v>103000</v>
      </c>
      <c r="AA43" s="319">
        <v>131000</v>
      </c>
      <c r="AB43" s="319">
        <v>31</v>
      </c>
      <c r="AC43" s="317">
        <v>592000</v>
      </c>
      <c r="AD43" s="319">
        <v>680</v>
      </c>
      <c r="AE43" s="319">
        <v>30.4</v>
      </c>
      <c r="AF43" s="319">
        <v>2.5</v>
      </c>
      <c r="AG43" s="319">
        <v>1</v>
      </c>
      <c r="AH43" s="319">
        <v>0.57799999999999996</v>
      </c>
      <c r="AI43" s="319">
        <v>0.79600000000000004</v>
      </c>
      <c r="AJ43" s="317">
        <v>2.09</v>
      </c>
      <c r="AK43" s="319">
        <v>4.74</v>
      </c>
      <c r="AL43" s="323">
        <v>62</v>
      </c>
      <c r="AM43" s="321"/>
      <c r="AN43" s="321" t="s">
        <v>116</v>
      </c>
      <c r="AO43" s="433">
        <v>0</v>
      </c>
    </row>
    <row r="44" spans="1:41" x14ac:dyDescent="0.25">
      <c r="A44" s="315" t="s">
        <v>360</v>
      </c>
      <c r="B44" s="316">
        <v>100</v>
      </c>
      <c r="C44" s="316" t="s">
        <v>200</v>
      </c>
      <c r="D44" s="319">
        <v>247</v>
      </c>
      <c r="E44" s="319">
        <v>12.95</v>
      </c>
      <c r="F44" s="319">
        <v>41.29</v>
      </c>
      <c r="G44" s="319">
        <v>3.35</v>
      </c>
      <c r="H44" s="319">
        <v>3</v>
      </c>
      <c r="I44" s="319">
        <v>353</v>
      </c>
      <c r="J44" s="319">
        <v>216</v>
      </c>
      <c r="K44" s="322">
        <v>4714</v>
      </c>
      <c r="L44" s="319">
        <v>686</v>
      </c>
      <c r="M44" s="319">
        <v>209</v>
      </c>
      <c r="N44" s="319">
        <v>50</v>
      </c>
      <c r="O44" s="319">
        <v>0</v>
      </c>
      <c r="P44" s="319">
        <v>0</v>
      </c>
      <c r="Q44" s="319">
        <v>0</v>
      </c>
      <c r="R44" s="319">
        <v>550</v>
      </c>
      <c r="S44" s="317">
        <v>7.8</v>
      </c>
      <c r="T44" s="319">
        <v>26500</v>
      </c>
      <c r="U44" s="319">
        <v>107000</v>
      </c>
      <c r="V44" s="319">
        <v>377</v>
      </c>
      <c r="W44" s="319">
        <v>2430</v>
      </c>
      <c r="X44" s="319">
        <v>82000</v>
      </c>
      <c r="Y44" s="318">
        <v>2135</v>
      </c>
      <c r="Z44" s="319">
        <v>202000</v>
      </c>
      <c r="AA44" s="319">
        <v>248000</v>
      </c>
      <c r="AB44" s="317">
        <v>40.299999999999997</v>
      </c>
      <c r="AC44" s="317">
        <v>472000</v>
      </c>
      <c r="AD44" s="319">
        <v>1800</v>
      </c>
      <c r="AE44" s="319">
        <v>38.58</v>
      </c>
      <c r="AF44" s="319">
        <v>6.8</v>
      </c>
      <c r="AG44" s="319">
        <v>0</v>
      </c>
      <c r="AH44" s="319">
        <v>0.747</v>
      </c>
      <c r="AI44" s="319">
        <v>1.597</v>
      </c>
      <c r="AJ44" s="319">
        <v>0.6</v>
      </c>
      <c r="AK44" s="319">
        <v>5.57</v>
      </c>
      <c r="AL44" s="324">
        <v>71</v>
      </c>
      <c r="AM44" s="321"/>
      <c r="AN44" s="321" t="s">
        <v>509</v>
      </c>
      <c r="AO44" s="433">
        <v>0</v>
      </c>
    </row>
    <row r="45" spans="1:41" x14ac:dyDescent="0.25">
      <c r="A45" s="315" t="s">
        <v>51</v>
      </c>
      <c r="B45" s="316">
        <v>100</v>
      </c>
      <c r="C45" s="316" t="s">
        <v>200</v>
      </c>
      <c r="D45" s="319">
        <v>325</v>
      </c>
      <c r="E45" s="319">
        <v>11</v>
      </c>
      <c r="F45" s="317">
        <v>65</v>
      </c>
      <c r="G45" s="319">
        <v>2.1</v>
      </c>
      <c r="H45" s="319">
        <v>9</v>
      </c>
      <c r="I45" s="317">
        <v>447</v>
      </c>
      <c r="J45" s="319">
        <v>215</v>
      </c>
      <c r="K45" s="317">
        <v>6365</v>
      </c>
      <c r="L45" s="317">
        <v>1008</v>
      </c>
      <c r="M45" s="319">
        <v>341</v>
      </c>
      <c r="N45" s="319">
        <v>44</v>
      </c>
      <c r="O45" s="319">
        <v>0</v>
      </c>
      <c r="P45" s="319">
        <v>0</v>
      </c>
      <c r="Q45" s="319">
        <v>0</v>
      </c>
      <c r="R45" s="319">
        <v>820</v>
      </c>
      <c r="S45" s="319">
        <v>1.9</v>
      </c>
      <c r="T45" s="319">
        <v>31200</v>
      </c>
      <c r="U45" s="319">
        <v>34000</v>
      </c>
      <c r="V45" s="319">
        <v>382</v>
      </c>
      <c r="W45" s="319">
        <v>3880</v>
      </c>
      <c r="X45" s="317">
        <v>138000</v>
      </c>
      <c r="Y45" s="318">
        <v>3799</v>
      </c>
      <c r="Z45" s="317">
        <v>346000</v>
      </c>
      <c r="AA45" s="319">
        <v>405000</v>
      </c>
      <c r="AB45" s="318">
        <v>70.7</v>
      </c>
      <c r="AC45" s="319">
        <v>200000</v>
      </c>
      <c r="AD45" s="317">
        <v>2930</v>
      </c>
      <c r="AE45" s="319">
        <v>10.27</v>
      </c>
      <c r="AF45" s="317">
        <v>10.5</v>
      </c>
      <c r="AG45" s="319">
        <v>0</v>
      </c>
      <c r="AH45" s="319">
        <v>0.5</v>
      </c>
      <c r="AI45" s="319">
        <v>0.4</v>
      </c>
      <c r="AJ45" s="319">
        <v>1.2</v>
      </c>
      <c r="AK45" s="319">
        <v>4</v>
      </c>
      <c r="AL45" s="320">
        <v>50</v>
      </c>
      <c r="AM45" s="321"/>
      <c r="AN45" s="321" t="s">
        <v>117</v>
      </c>
      <c r="AO45" s="434">
        <v>0</v>
      </c>
    </row>
    <row r="46" spans="1:41" x14ac:dyDescent="0.25">
      <c r="A46" s="315" t="s">
        <v>199</v>
      </c>
      <c r="B46" s="316">
        <v>100</v>
      </c>
      <c r="C46" s="316" t="s">
        <v>200</v>
      </c>
      <c r="D46" s="319">
        <v>34</v>
      </c>
      <c r="E46" s="319">
        <v>2.82</v>
      </c>
      <c r="F46" s="319">
        <v>6.64</v>
      </c>
      <c r="G46" s="319">
        <v>0.37</v>
      </c>
      <c r="H46" s="317">
        <v>623</v>
      </c>
      <c r="I46" s="319">
        <v>71</v>
      </c>
      <c r="J46" s="319">
        <v>117</v>
      </c>
      <c r="K46" s="319">
        <v>639</v>
      </c>
      <c r="L46" s="319">
        <v>573</v>
      </c>
      <c r="M46" s="319">
        <v>175</v>
      </c>
      <c r="N46" s="319">
        <v>63</v>
      </c>
      <c r="O46" s="319">
        <v>0</v>
      </c>
      <c r="P46" s="318">
        <v>89200</v>
      </c>
      <c r="Q46" s="319">
        <v>0</v>
      </c>
      <c r="R46" s="319">
        <v>780</v>
      </c>
      <c r="S46" s="318">
        <v>101.6</v>
      </c>
      <c r="T46" s="319">
        <v>18700</v>
      </c>
      <c r="U46" s="319">
        <v>47000</v>
      </c>
      <c r="V46" s="319">
        <v>49</v>
      </c>
      <c r="W46" s="319">
        <v>730</v>
      </c>
      <c r="X46" s="319">
        <v>21000</v>
      </c>
      <c r="Y46" s="319">
        <v>210</v>
      </c>
      <c r="Z46" s="319">
        <v>66000</v>
      </c>
      <c r="AA46" s="319">
        <v>316000</v>
      </c>
      <c r="AB46" s="319">
        <v>2.5</v>
      </c>
      <c r="AC46" s="319">
        <v>33000</v>
      </c>
      <c r="AD46" s="319">
        <v>410</v>
      </c>
      <c r="AE46" s="319">
        <v>89.3</v>
      </c>
      <c r="AF46" s="319">
        <v>2.6</v>
      </c>
      <c r="AG46" s="319">
        <v>0</v>
      </c>
      <c r="AH46" s="319">
        <v>3.9E-2</v>
      </c>
      <c r="AI46" s="319">
        <v>1.0999999999999999E-2</v>
      </c>
      <c r="AJ46" s="319">
        <v>3.7999999999999999E-2</v>
      </c>
      <c r="AK46" s="319">
        <v>1.7</v>
      </c>
      <c r="AL46" s="320">
        <v>15</v>
      </c>
      <c r="AM46" s="321"/>
      <c r="AN46" s="321" t="s">
        <v>199</v>
      </c>
      <c r="AO46" s="433">
        <v>0</v>
      </c>
    </row>
    <row r="47" spans="1:41" x14ac:dyDescent="0.25">
      <c r="A47" s="315" t="s">
        <v>361</v>
      </c>
      <c r="B47" s="316">
        <v>100</v>
      </c>
      <c r="C47" s="316" t="s">
        <v>200</v>
      </c>
      <c r="D47" s="317">
        <v>405</v>
      </c>
      <c r="E47" s="319">
        <v>4.8</v>
      </c>
      <c r="F47" s="319">
        <v>63.9</v>
      </c>
      <c r="G47" s="317">
        <v>16.3</v>
      </c>
      <c r="H47" s="319">
        <v>69</v>
      </c>
      <c r="I47" s="319">
        <v>255</v>
      </c>
      <c r="J47" s="319">
        <v>210</v>
      </c>
      <c r="K47" s="319">
        <v>1721</v>
      </c>
      <c r="L47" s="319">
        <v>547</v>
      </c>
      <c r="M47" s="319">
        <v>35</v>
      </c>
      <c r="N47" s="319">
        <v>47</v>
      </c>
      <c r="O47" s="319">
        <v>7.0000000000000007E-2</v>
      </c>
      <c r="P47" s="319">
        <v>0</v>
      </c>
      <c r="Q47" s="319">
        <v>0</v>
      </c>
      <c r="R47" s="319">
        <v>150</v>
      </c>
      <c r="S47" s="319">
        <v>6.5</v>
      </c>
      <c r="T47" s="319">
        <v>10000</v>
      </c>
      <c r="U47" s="319">
        <v>29000</v>
      </c>
      <c r="V47" s="319">
        <v>224</v>
      </c>
      <c r="W47" s="319">
        <v>2250</v>
      </c>
      <c r="X47" s="319">
        <v>31000</v>
      </c>
      <c r="Y47" s="319">
        <v>128</v>
      </c>
      <c r="Z47" s="319">
        <v>101000</v>
      </c>
      <c r="AA47" s="319">
        <v>149000</v>
      </c>
      <c r="AB47" s="319">
        <v>6.3</v>
      </c>
      <c r="AC47" s="319">
        <v>312000</v>
      </c>
      <c r="AD47" s="319">
        <v>720</v>
      </c>
      <c r="AE47" s="319">
        <v>13.6</v>
      </c>
      <c r="AF47" s="319">
        <v>2.1</v>
      </c>
      <c r="AG47" s="319">
        <v>17</v>
      </c>
      <c r="AH47" s="317">
        <v>4.2350000000000003</v>
      </c>
      <c r="AI47" s="317">
        <v>8.9649999999999999</v>
      </c>
      <c r="AJ47" s="317">
        <v>2.2589999999999999</v>
      </c>
      <c r="AK47" s="317">
        <v>36.61</v>
      </c>
      <c r="AL47" s="320">
        <v>43</v>
      </c>
      <c r="AM47" s="321"/>
      <c r="AN47" s="321" t="s">
        <v>361</v>
      </c>
      <c r="AO47" s="433">
        <v>0</v>
      </c>
    </row>
    <row r="48" spans="1:41" x14ac:dyDescent="0.25">
      <c r="A48" s="315" t="s">
        <v>295</v>
      </c>
      <c r="B48" s="316">
        <v>100</v>
      </c>
      <c r="C48" s="316" t="s">
        <v>200</v>
      </c>
      <c r="D48" s="319">
        <v>43</v>
      </c>
      <c r="E48" s="319">
        <v>3.38</v>
      </c>
      <c r="F48" s="319">
        <v>8.9499999999999993</v>
      </c>
      <c r="G48" s="319">
        <v>0.3</v>
      </c>
      <c r="H48" s="317">
        <v>754</v>
      </c>
      <c r="I48" s="319">
        <v>139</v>
      </c>
      <c r="J48" s="319">
        <v>90</v>
      </c>
      <c r="K48" s="319">
        <v>745</v>
      </c>
      <c r="L48" s="319">
        <v>309</v>
      </c>
      <c r="M48" s="319">
        <v>219</v>
      </c>
      <c r="N48" s="319">
        <v>61</v>
      </c>
      <c r="O48" s="319">
        <v>0</v>
      </c>
      <c r="P48" s="318">
        <v>85000</v>
      </c>
      <c r="Q48" s="319">
        <v>0</v>
      </c>
      <c r="R48" s="319">
        <v>880</v>
      </c>
      <c r="S48" s="318">
        <v>177</v>
      </c>
      <c r="T48" s="319">
        <v>19100</v>
      </c>
      <c r="U48" s="319">
        <v>42000</v>
      </c>
      <c r="V48" s="319">
        <v>70</v>
      </c>
      <c r="W48" s="319">
        <v>1400</v>
      </c>
      <c r="X48" s="319">
        <v>23000</v>
      </c>
      <c r="Y48" s="319">
        <v>337</v>
      </c>
      <c r="Z48" s="319">
        <v>69000</v>
      </c>
      <c r="AA48" s="319">
        <v>389000</v>
      </c>
      <c r="AB48" s="319">
        <v>1.6</v>
      </c>
      <c r="AC48" s="319">
        <v>25000</v>
      </c>
      <c r="AD48" s="319">
        <v>420</v>
      </c>
      <c r="AE48" s="319">
        <v>86</v>
      </c>
      <c r="AF48" s="319">
        <v>3.8</v>
      </c>
      <c r="AG48" s="319">
        <v>0</v>
      </c>
      <c r="AH48" s="319">
        <v>6.2E-2</v>
      </c>
      <c r="AI48" s="319">
        <v>2.3E-2</v>
      </c>
      <c r="AJ48" s="319">
        <v>0.153</v>
      </c>
      <c r="AK48" s="319">
        <v>2.2000000000000002</v>
      </c>
      <c r="AL48" s="320">
        <v>15</v>
      </c>
      <c r="AM48" s="321"/>
      <c r="AN48" s="321" t="s">
        <v>510</v>
      </c>
      <c r="AO48" s="433">
        <v>0</v>
      </c>
    </row>
    <row r="49" spans="1:41" x14ac:dyDescent="0.25">
      <c r="A49" s="315" t="s">
        <v>330</v>
      </c>
      <c r="B49" s="316">
        <v>100</v>
      </c>
      <c r="C49" s="316" t="s">
        <v>200</v>
      </c>
      <c r="D49" s="319">
        <v>343</v>
      </c>
      <c r="E49" s="319">
        <v>13.25</v>
      </c>
      <c r="F49" s="317">
        <v>71.5</v>
      </c>
      <c r="G49" s="319">
        <v>3.4</v>
      </c>
      <c r="H49" s="319">
        <v>0</v>
      </c>
      <c r="I49" s="319">
        <v>101</v>
      </c>
      <c r="J49" s="317">
        <v>425</v>
      </c>
      <c r="K49" s="318">
        <v>7020</v>
      </c>
      <c r="L49" s="317">
        <v>1233</v>
      </c>
      <c r="M49" s="319">
        <v>210</v>
      </c>
      <c r="N49" s="319">
        <v>30</v>
      </c>
      <c r="O49" s="319">
        <v>0</v>
      </c>
      <c r="P49" s="319">
        <v>0</v>
      </c>
      <c r="Q49" s="319">
        <v>0</v>
      </c>
      <c r="R49" s="319">
        <v>0</v>
      </c>
      <c r="S49" s="319">
        <v>0</v>
      </c>
      <c r="T49" s="319">
        <v>0</v>
      </c>
      <c r="U49" s="319">
        <v>18000</v>
      </c>
      <c r="V49" s="318">
        <v>1100</v>
      </c>
      <c r="W49" s="319">
        <v>2200</v>
      </c>
      <c r="X49" s="318">
        <v>231000</v>
      </c>
      <c r="Y49" s="317">
        <v>1300</v>
      </c>
      <c r="Z49" s="317">
        <v>347000</v>
      </c>
      <c r="AA49" s="319">
        <v>460000</v>
      </c>
      <c r="AB49" s="319">
        <v>8.3000000000000007</v>
      </c>
      <c r="AC49" s="319">
        <v>1000</v>
      </c>
      <c r="AD49" s="319">
        <v>2400</v>
      </c>
      <c r="AE49" s="319">
        <v>9.75</v>
      </c>
      <c r="AF49" s="317">
        <v>10</v>
      </c>
      <c r="AG49" s="319">
        <v>0</v>
      </c>
      <c r="AH49" s="319">
        <v>0.74099999999999999</v>
      </c>
      <c r="AI49" s="319">
        <v>1.04</v>
      </c>
      <c r="AJ49" s="319">
        <v>1.0389999999999999</v>
      </c>
      <c r="AK49" s="319">
        <v>0</v>
      </c>
      <c r="AL49" s="320">
        <v>53</v>
      </c>
      <c r="AM49" s="321"/>
      <c r="AN49" s="321" t="s">
        <v>511</v>
      </c>
      <c r="AO49" s="433">
        <v>0</v>
      </c>
    </row>
    <row r="50" spans="1:41" x14ac:dyDescent="0.25">
      <c r="A50" s="315" t="s">
        <v>118</v>
      </c>
      <c r="B50" s="316">
        <v>100</v>
      </c>
      <c r="C50" s="316" t="s">
        <v>200</v>
      </c>
      <c r="D50" s="319">
        <v>335</v>
      </c>
      <c r="E50" s="319">
        <v>12.62</v>
      </c>
      <c r="F50" s="317">
        <v>70.59</v>
      </c>
      <c r="G50" s="319">
        <v>3.1</v>
      </c>
      <c r="H50" s="319">
        <v>0</v>
      </c>
      <c r="I50" s="317">
        <v>417</v>
      </c>
      <c r="J50" s="319">
        <v>190</v>
      </c>
      <c r="K50" s="317">
        <v>6150</v>
      </c>
      <c r="L50" s="319">
        <v>440</v>
      </c>
      <c r="M50" s="318">
        <v>582</v>
      </c>
      <c r="N50" s="319">
        <v>54</v>
      </c>
      <c r="O50" s="319">
        <v>0</v>
      </c>
      <c r="P50" s="319">
        <v>0</v>
      </c>
      <c r="Q50" s="319">
        <v>0</v>
      </c>
      <c r="R50" s="319">
        <v>320</v>
      </c>
      <c r="S50" s="319">
        <v>7</v>
      </c>
      <c r="T50" s="319">
        <v>54200</v>
      </c>
      <c r="U50" s="319">
        <v>41000</v>
      </c>
      <c r="V50" s="317">
        <v>515</v>
      </c>
      <c r="W50" s="317">
        <v>4060</v>
      </c>
      <c r="X50" s="318">
        <v>251000</v>
      </c>
      <c r="Y50" s="318">
        <v>2030</v>
      </c>
      <c r="Z50" s="317">
        <v>337000</v>
      </c>
      <c r="AA50" s="317">
        <v>577000</v>
      </c>
      <c r="AB50" s="319">
        <v>5.7</v>
      </c>
      <c r="AC50" s="319">
        <v>11000</v>
      </c>
      <c r="AD50" s="317">
        <v>3120</v>
      </c>
      <c r="AE50" s="319">
        <v>11.15</v>
      </c>
      <c r="AF50" s="317">
        <v>10</v>
      </c>
      <c r="AG50" s="319">
        <v>0</v>
      </c>
      <c r="AH50" s="319">
        <v>0.67700000000000005</v>
      </c>
      <c r="AI50" s="319">
        <v>0.94899999999999995</v>
      </c>
      <c r="AJ50" s="319">
        <v>0.94899999999999995</v>
      </c>
      <c r="AK50" s="319">
        <v>2.6</v>
      </c>
      <c r="AL50" s="320">
        <v>55</v>
      </c>
      <c r="AM50" s="321"/>
      <c r="AN50" s="321" t="s">
        <v>119</v>
      </c>
      <c r="AO50" s="434">
        <v>0</v>
      </c>
    </row>
    <row r="51" spans="1:41" x14ac:dyDescent="0.25">
      <c r="A51" s="315" t="s">
        <v>294</v>
      </c>
      <c r="B51" s="316">
        <v>100</v>
      </c>
      <c r="C51" s="316" t="s">
        <v>200</v>
      </c>
      <c r="D51" s="319">
        <v>25</v>
      </c>
      <c r="E51" s="319">
        <v>1.28</v>
      </c>
      <c r="F51" s="319">
        <v>5.8</v>
      </c>
      <c r="G51" s="319">
        <v>0.1</v>
      </c>
      <c r="H51" s="319">
        <v>98</v>
      </c>
      <c r="I51" s="319">
        <v>61</v>
      </c>
      <c r="J51" s="319">
        <v>40</v>
      </c>
      <c r="K51" s="319">
        <v>234</v>
      </c>
      <c r="L51" s="319">
        <v>212</v>
      </c>
      <c r="M51" s="319">
        <v>124</v>
      </c>
      <c r="N51" s="319">
        <v>43</v>
      </c>
      <c r="O51" s="319">
        <v>0</v>
      </c>
      <c r="P51" s="318">
        <v>36600</v>
      </c>
      <c r="Q51" s="319">
        <v>0</v>
      </c>
      <c r="R51" s="319">
        <v>150</v>
      </c>
      <c r="S51" s="318">
        <v>76</v>
      </c>
      <c r="T51" s="319">
        <v>10700</v>
      </c>
      <c r="U51" s="319">
        <v>40000</v>
      </c>
      <c r="V51" s="319">
        <v>19</v>
      </c>
      <c r="W51" s="319">
        <v>470</v>
      </c>
      <c r="X51" s="319">
        <v>12000</v>
      </c>
      <c r="Y51" s="319">
        <v>160</v>
      </c>
      <c r="Z51" s="319">
        <v>26000</v>
      </c>
      <c r="AA51" s="319">
        <v>170000</v>
      </c>
      <c r="AB51" s="319">
        <v>0.3</v>
      </c>
      <c r="AC51" s="319">
        <v>18000</v>
      </c>
      <c r="AD51" s="319">
        <v>180</v>
      </c>
      <c r="AE51" s="317">
        <v>92.18</v>
      </c>
      <c r="AF51" s="319">
        <v>2.5</v>
      </c>
      <c r="AG51" s="319">
        <v>0</v>
      </c>
      <c r="AH51" s="319">
        <v>3.4000000000000002E-2</v>
      </c>
      <c r="AI51" s="319">
        <v>1.7000000000000001E-2</v>
      </c>
      <c r="AJ51" s="319">
        <v>1.7000000000000001E-2</v>
      </c>
      <c r="AK51" s="319">
        <v>3.2</v>
      </c>
      <c r="AL51" s="320">
        <v>15</v>
      </c>
      <c r="AM51" s="321"/>
      <c r="AN51" s="321" t="s">
        <v>512</v>
      </c>
      <c r="AO51" s="433">
        <v>0</v>
      </c>
    </row>
    <row r="52" spans="1:41" x14ac:dyDescent="0.25">
      <c r="A52" s="315" t="s">
        <v>293</v>
      </c>
      <c r="B52" s="316">
        <v>100</v>
      </c>
      <c r="C52" s="316" t="s">
        <v>200</v>
      </c>
      <c r="D52" s="319">
        <v>31</v>
      </c>
      <c r="E52" s="319">
        <v>1.43</v>
      </c>
      <c r="F52" s="319">
        <v>7.37</v>
      </c>
      <c r="G52" s="319">
        <v>0.16</v>
      </c>
      <c r="H52" s="317">
        <v>1116</v>
      </c>
      <c r="I52" s="319">
        <v>64</v>
      </c>
      <c r="J52" s="319">
        <v>69</v>
      </c>
      <c r="K52" s="319">
        <v>418</v>
      </c>
      <c r="L52" s="319">
        <v>147</v>
      </c>
      <c r="M52" s="319">
        <v>209</v>
      </c>
      <c r="N52" s="319">
        <v>18</v>
      </c>
      <c r="O52" s="319">
        <v>0</v>
      </c>
      <c r="P52" s="318">
        <v>57000</v>
      </c>
      <c r="Q52" s="319">
        <v>0</v>
      </c>
      <c r="R52" s="319">
        <v>110</v>
      </c>
      <c r="S52" s="317">
        <v>38.200000000000003</v>
      </c>
      <c r="T52" s="319">
        <v>17100</v>
      </c>
      <c r="U52" s="319">
        <v>45000</v>
      </c>
      <c r="V52" s="319">
        <v>17</v>
      </c>
      <c r="W52" s="319">
        <v>800</v>
      </c>
      <c r="X52" s="319">
        <v>16000</v>
      </c>
      <c r="Y52" s="319">
        <v>243</v>
      </c>
      <c r="Z52" s="319">
        <v>30000</v>
      </c>
      <c r="AA52" s="319">
        <v>243000</v>
      </c>
      <c r="AB52" s="319">
        <v>0.6</v>
      </c>
      <c r="AC52" s="319">
        <v>27000</v>
      </c>
      <c r="AD52" s="319">
        <v>220</v>
      </c>
      <c r="AE52" s="317">
        <v>90.39</v>
      </c>
      <c r="AF52" s="319">
        <v>2.1</v>
      </c>
      <c r="AG52" s="319">
        <v>0</v>
      </c>
      <c r="AH52" s="319">
        <v>2.1000000000000001E-2</v>
      </c>
      <c r="AI52" s="319">
        <v>1.2E-2</v>
      </c>
      <c r="AJ52" s="319">
        <v>0.08</v>
      </c>
      <c r="AK52" s="319">
        <v>3.83</v>
      </c>
      <c r="AL52" s="320">
        <v>15</v>
      </c>
      <c r="AM52" s="321"/>
      <c r="AN52" s="321" t="s">
        <v>513</v>
      </c>
      <c r="AO52" s="433">
        <v>0</v>
      </c>
    </row>
    <row r="53" spans="1:41" x14ac:dyDescent="0.25">
      <c r="A53" s="315" t="s">
        <v>292</v>
      </c>
      <c r="B53" s="316">
        <v>100</v>
      </c>
      <c r="C53" s="316" t="s">
        <v>200</v>
      </c>
      <c r="D53" s="319">
        <v>27</v>
      </c>
      <c r="E53" s="319">
        <v>2</v>
      </c>
      <c r="F53" s="319">
        <v>6.1</v>
      </c>
      <c r="G53" s="319">
        <v>0.1</v>
      </c>
      <c r="H53" s="317">
        <v>1000</v>
      </c>
      <c r="I53" s="319">
        <v>70</v>
      </c>
      <c r="J53" s="319">
        <v>30</v>
      </c>
      <c r="K53" s="319">
        <v>300</v>
      </c>
      <c r="L53" s="319">
        <v>187</v>
      </c>
      <c r="M53" s="319">
        <v>190</v>
      </c>
      <c r="N53" s="317">
        <v>80</v>
      </c>
      <c r="O53" s="319">
        <v>0</v>
      </c>
      <c r="P53" s="317">
        <v>31000</v>
      </c>
      <c r="Q53" s="319">
        <v>0</v>
      </c>
      <c r="R53" s="319">
        <v>170</v>
      </c>
      <c r="S53" s="318">
        <v>68.8</v>
      </c>
      <c r="T53" s="319">
        <v>12300</v>
      </c>
      <c r="U53" s="319">
        <v>35000</v>
      </c>
      <c r="V53" s="319">
        <v>62</v>
      </c>
      <c r="W53" s="319">
        <v>400</v>
      </c>
      <c r="X53" s="319">
        <v>28000</v>
      </c>
      <c r="Y53" s="319">
        <v>180</v>
      </c>
      <c r="Z53" s="319">
        <v>42000</v>
      </c>
      <c r="AA53" s="319">
        <v>230000</v>
      </c>
      <c r="AB53" s="319">
        <v>0.9</v>
      </c>
      <c r="AC53" s="319">
        <v>28000</v>
      </c>
      <c r="AD53" s="319">
        <v>270</v>
      </c>
      <c r="AE53" s="317">
        <v>91</v>
      </c>
      <c r="AF53" s="319">
        <v>3.1</v>
      </c>
      <c r="AG53" s="319">
        <v>0</v>
      </c>
      <c r="AH53" s="319">
        <v>1.2999999999999999E-2</v>
      </c>
      <c r="AI53" s="319">
        <v>7.0000000000000001E-3</v>
      </c>
      <c r="AJ53" s="319">
        <v>4.9000000000000002E-2</v>
      </c>
      <c r="AK53" s="319">
        <v>2.27</v>
      </c>
      <c r="AL53" s="320">
        <v>15</v>
      </c>
      <c r="AM53" s="321"/>
      <c r="AN53" s="321" t="s">
        <v>514</v>
      </c>
      <c r="AO53" s="433">
        <v>0</v>
      </c>
    </row>
    <row r="54" spans="1:41" x14ac:dyDescent="0.25">
      <c r="A54" s="315" t="s">
        <v>62</v>
      </c>
      <c r="B54" s="316">
        <v>100</v>
      </c>
      <c r="C54" s="316" t="s">
        <v>200</v>
      </c>
      <c r="D54" s="318">
        <v>884</v>
      </c>
      <c r="E54" s="319">
        <v>0</v>
      </c>
      <c r="F54" s="319">
        <v>0</v>
      </c>
      <c r="G54" s="318">
        <v>100</v>
      </c>
      <c r="H54" s="319">
        <v>0</v>
      </c>
      <c r="I54" s="319">
        <v>0</v>
      </c>
      <c r="J54" s="319">
        <v>0</v>
      </c>
      <c r="K54" s="319">
        <v>0</v>
      </c>
      <c r="L54" s="319">
        <v>0</v>
      </c>
      <c r="M54" s="319">
        <v>0</v>
      </c>
      <c r="N54" s="319">
        <v>0</v>
      </c>
      <c r="O54" s="319">
        <v>0</v>
      </c>
      <c r="P54" s="319">
        <v>0</v>
      </c>
      <c r="Q54" s="319">
        <v>0</v>
      </c>
      <c r="R54" s="318">
        <v>17460</v>
      </c>
      <c r="S54" s="318">
        <v>71.3</v>
      </c>
      <c r="T54" s="319">
        <v>200</v>
      </c>
      <c r="U54" s="319">
        <v>0</v>
      </c>
      <c r="V54" s="319">
        <v>0</v>
      </c>
      <c r="W54" s="319">
        <v>0</v>
      </c>
      <c r="X54" s="319">
        <v>0</v>
      </c>
      <c r="Y54" s="319">
        <v>0</v>
      </c>
      <c r="Z54" s="319">
        <v>0</v>
      </c>
      <c r="AA54" s="319">
        <v>0</v>
      </c>
      <c r="AB54" s="319">
        <v>0</v>
      </c>
      <c r="AC54" s="319">
        <v>0</v>
      </c>
      <c r="AD54" s="319">
        <v>0</v>
      </c>
      <c r="AE54" s="319">
        <v>0</v>
      </c>
      <c r="AF54" s="319">
        <v>0</v>
      </c>
      <c r="AG54" s="319">
        <v>0</v>
      </c>
      <c r="AH54" s="317">
        <v>7.3650000000000002</v>
      </c>
      <c r="AI54" s="318">
        <v>63.276000000000003</v>
      </c>
      <c r="AJ54" s="318">
        <v>28.141999999999999</v>
      </c>
      <c r="AK54" s="319">
        <v>0</v>
      </c>
      <c r="AL54" s="320">
        <v>0</v>
      </c>
      <c r="AM54" s="321"/>
      <c r="AN54" s="321" t="s">
        <v>63</v>
      </c>
      <c r="AO54" s="433">
        <v>0</v>
      </c>
    </row>
    <row r="55" spans="1:41" x14ac:dyDescent="0.25">
      <c r="A55" s="315" t="s">
        <v>60</v>
      </c>
      <c r="B55" s="316">
        <v>100</v>
      </c>
      <c r="C55" s="316" t="s">
        <v>200</v>
      </c>
      <c r="D55" s="319">
        <v>34</v>
      </c>
      <c r="E55" s="319">
        <v>0.84</v>
      </c>
      <c r="F55" s="319">
        <v>8.16</v>
      </c>
      <c r="G55" s="319">
        <v>0.19</v>
      </c>
      <c r="H55" s="318">
        <v>3382</v>
      </c>
      <c r="I55" s="319">
        <v>41</v>
      </c>
      <c r="J55" s="319">
        <v>19</v>
      </c>
      <c r="K55" s="319">
        <v>734</v>
      </c>
      <c r="L55" s="319">
        <v>105</v>
      </c>
      <c r="M55" s="319">
        <v>72</v>
      </c>
      <c r="N55" s="319">
        <v>21</v>
      </c>
      <c r="O55" s="319">
        <v>0</v>
      </c>
      <c r="P55" s="318">
        <v>36700</v>
      </c>
      <c r="Q55" s="319">
        <v>0</v>
      </c>
      <c r="R55" s="319">
        <v>50</v>
      </c>
      <c r="S55" s="319">
        <v>2.5</v>
      </c>
      <c r="T55" s="319">
        <v>7600</v>
      </c>
      <c r="U55" s="319">
        <v>9000</v>
      </c>
      <c r="V55" s="319">
        <v>41</v>
      </c>
      <c r="W55" s="319">
        <v>210</v>
      </c>
      <c r="X55" s="319">
        <v>12000</v>
      </c>
      <c r="Y55" s="319">
        <v>41</v>
      </c>
      <c r="Z55" s="319">
        <v>15000</v>
      </c>
      <c r="AA55" s="319">
        <v>267000</v>
      </c>
      <c r="AB55" s="319">
        <v>0.4</v>
      </c>
      <c r="AC55" s="319">
        <v>16000</v>
      </c>
      <c r="AD55" s="319">
        <v>180</v>
      </c>
      <c r="AE55" s="317">
        <v>90.15</v>
      </c>
      <c r="AF55" s="319">
        <v>0.9</v>
      </c>
      <c r="AG55" s="319">
        <v>0</v>
      </c>
      <c r="AH55" s="319">
        <v>5.0999999999999997E-2</v>
      </c>
      <c r="AI55" s="319">
        <v>3.0000000000000001E-3</v>
      </c>
      <c r="AJ55" s="319">
        <v>8.1000000000000003E-2</v>
      </c>
      <c r="AK55" s="319">
        <v>7.86</v>
      </c>
      <c r="AL55" s="323">
        <v>67</v>
      </c>
      <c r="AM55" s="321"/>
      <c r="AN55" s="321" t="s">
        <v>61</v>
      </c>
      <c r="AO55" s="433">
        <v>0</v>
      </c>
    </row>
    <row r="56" spans="1:41" x14ac:dyDescent="0.25">
      <c r="A56" s="315" t="s">
        <v>120</v>
      </c>
      <c r="B56" s="316">
        <v>100</v>
      </c>
      <c r="C56" s="316" t="s">
        <v>200</v>
      </c>
      <c r="D56" s="319">
        <v>40</v>
      </c>
      <c r="E56" s="319">
        <v>0.95</v>
      </c>
      <c r="F56" s="319">
        <v>9.2799999999999994</v>
      </c>
      <c r="G56" s="319">
        <v>0.15</v>
      </c>
      <c r="H56" s="318">
        <v>19124</v>
      </c>
      <c r="I56" s="319">
        <v>92</v>
      </c>
      <c r="J56" s="319">
        <v>55</v>
      </c>
      <c r="K56" s="319">
        <v>386</v>
      </c>
      <c r="L56" s="319">
        <v>228</v>
      </c>
      <c r="M56" s="319">
        <v>217</v>
      </c>
      <c r="N56" s="319">
        <v>4</v>
      </c>
      <c r="O56" s="319">
        <v>0</v>
      </c>
      <c r="P56" s="319">
        <v>8500</v>
      </c>
      <c r="Q56" s="319">
        <v>0</v>
      </c>
      <c r="R56" s="317">
        <v>1160</v>
      </c>
      <c r="S56" s="317">
        <v>15.5</v>
      </c>
      <c r="T56" s="319">
        <v>9900</v>
      </c>
      <c r="U56" s="319">
        <v>24000</v>
      </c>
      <c r="V56" s="319">
        <v>46</v>
      </c>
      <c r="W56" s="319">
        <v>460</v>
      </c>
      <c r="X56" s="319">
        <v>14000</v>
      </c>
      <c r="Y56" s="319">
        <v>130</v>
      </c>
      <c r="Z56" s="319">
        <v>42000</v>
      </c>
      <c r="AA56" s="319">
        <v>292000</v>
      </c>
      <c r="AB56" s="319">
        <v>0.6</v>
      </c>
      <c r="AC56" s="319">
        <v>29000</v>
      </c>
      <c r="AD56" s="319">
        <v>180</v>
      </c>
      <c r="AE56" s="319">
        <v>88.87</v>
      </c>
      <c r="AF56" s="319">
        <v>0.8</v>
      </c>
      <c r="AG56" s="319">
        <v>0</v>
      </c>
      <c r="AH56" s="319">
        <v>2.7E-2</v>
      </c>
      <c r="AI56" s="319">
        <v>7.0000000000000001E-3</v>
      </c>
      <c r="AJ56" s="319">
        <v>7.0999999999999994E-2</v>
      </c>
      <c r="AK56" s="319">
        <v>3.91</v>
      </c>
      <c r="AL56" s="320">
        <v>45</v>
      </c>
      <c r="AM56" s="321" t="s">
        <v>418</v>
      </c>
      <c r="AN56" s="326" t="s">
        <v>121</v>
      </c>
      <c r="AO56" s="433">
        <v>0</v>
      </c>
    </row>
    <row r="57" spans="1:41" x14ac:dyDescent="0.25">
      <c r="A57" s="315" t="s">
        <v>234</v>
      </c>
      <c r="B57" s="316">
        <v>100</v>
      </c>
      <c r="C57" s="316" t="s">
        <v>200</v>
      </c>
      <c r="D57" s="319">
        <v>41</v>
      </c>
      <c r="E57" s="319">
        <v>0.93</v>
      </c>
      <c r="F57" s="319">
        <v>9.58</v>
      </c>
      <c r="G57" s="319">
        <v>0.24</v>
      </c>
      <c r="H57" s="318">
        <v>16706</v>
      </c>
      <c r="I57" s="319">
        <v>66</v>
      </c>
      <c r="J57" s="319">
        <v>58</v>
      </c>
      <c r="K57" s="319">
        <v>983</v>
      </c>
      <c r="L57" s="319">
        <v>273</v>
      </c>
      <c r="M57" s="319">
        <v>138</v>
      </c>
      <c r="N57" s="319">
        <v>19</v>
      </c>
      <c r="O57" s="319">
        <v>0</v>
      </c>
      <c r="P57" s="319">
        <v>5900</v>
      </c>
      <c r="Q57" s="319">
        <v>0</v>
      </c>
      <c r="R57" s="319">
        <v>660</v>
      </c>
      <c r="S57" s="317">
        <v>13.2</v>
      </c>
      <c r="T57" s="319">
        <v>8800</v>
      </c>
      <c r="U57" s="319">
        <v>33000</v>
      </c>
      <c r="V57" s="319">
        <v>45</v>
      </c>
      <c r="W57" s="319">
        <v>300</v>
      </c>
      <c r="X57" s="319">
        <v>12000</v>
      </c>
      <c r="Y57" s="319">
        <v>143</v>
      </c>
      <c r="Z57" s="319">
        <v>35000</v>
      </c>
      <c r="AA57" s="319">
        <v>320000</v>
      </c>
      <c r="AB57" s="319">
        <v>0.1</v>
      </c>
      <c r="AC57" s="319">
        <v>69000</v>
      </c>
      <c r="AD57" s="319">
        <v>240</v>
      </c>
      <c r="AE57" s="319">
        <v>88.29</v>
      </c>
      <c r="AF57" s="319">
        <v>2.8</v>
      </c>
      <c r="AG57" s="319">
        <v>0</v>
      </c>
      <c r="AH57" s="319">
        <v>3.6999999999999998E-2</v>
      </c>
      <c r="AI57" s="319">
        <v>1.4E-2</v>
      </c>
      <c r="AJ57" s="319">
        <v>0.11700000000000001</v>
      </c>
      <c r="AK57" s="319">
        <v>4.74</v>
      </c>
      <c r="AL57" s="320">
        <v>45</v>
      </c>
      <c r="AM57" s="321" t="s">
        <v>418</v>
      </c>
      <c r="AN57" s="321" t="s">
        <v>515</v>
      </c>
      <c r="AO57" s="433">
        <v>0</v>
      </c>
    </row>
    <row r="58" spans="1:41" x14ac:dyDescent="0.25">
      <c r="A58" s="315" t="s">
        <v>95</v>
      </c>
      <c r="B58" s="316">
        <v>100</v>
      </c>
      <c r="C58" s="316" t="s">
        <v>200</v>
      </c>
      <c r="D58" s="317">
        <v>375</v>
      </c>
      <c r="E58" s="318">
        <v>83</v>
      </c>
      <c r="F58" s="319">
        <v>4.7</v>
      </c>
      <c r="G58" s="319">
        <v>2.7</v>
      </c>
      <c r="H58" s="319">
        <v>0</v>
      </c>
      <c r="I58" s="319">
        <v>0</v>
      </c>
      <c r="J58" s="319">
        <v>0</v>
      </c>
      <c r="K58" s="319">
        <v>0</v>
      </c>
      <c r="L58" s="319">
        <v>0</v>
      </c>
      <c r="M58" s="319">
        <v>0</v>
      </c>
      <c r="N58" s="319">
        <v>0</v>
      </c>
      <c r="O58" s="319">
        <v>0</v>
      </c>
      <c r="P58" s="319">
        <v>0</v>
      </c>
      <c r="Q58" s="319">
        <v>0</v>
      </c>
      <c r="R58" s="319">
        <v>0</v>
      </c>
      <c r="S58" s="319">
        <v>0</v>
      </c>
      <c r="T58" s="319">
        <v>0</v>
      </c>
      <c r="U58" s="318">
        <v>2070000</v>
      </c>
      <c r="V58" s="319">
        <v>0</v>
      </c>
      <c r="W58" s="319">
        <v>0</v>
      </c>
      <c r="X58" s="319">
        <v>0</v>
      </c>
      <c r="Y58" s="319">
        <v>0</v>
      </c>
      <c r="Z58" s="319">
        <v>0</v>
      </c>
      <c r="AA58" s="319">
        <v>370000</v>
      </c>
      <c r="AB58" s="319">
        <v>0</v>
      </c>
      <c r="AC58" s="319">
        <v>110000</v>
      </c>
      <c r="AD58" s="319">
        <v>0</v>
      </c>
      <c r="AE58" s="319">
        <v>0</v>
      </c>
      <c r="AF58" s="319">
        <v>0</v>
      </c>
      <c r="AG58" s="319">
        <v>0</v>
      </c>
      <c r="AH58" s="319">
        <v>1.2757499999999999</v>
      </c>
      <c r="AI58" s="319">
        <v>0.90652500000000003</v>
      </c>
      <c r="AJ58" s="319">
        <v>0.12757500000000002</v>
      </c>
      <c r="AK58" s="319">
        <v>4.7</v>
      </c>
      <c r="AL58" s="320">
        <v>10</v>
      </c>
      <c r="AM58" s="321" t="s">
        <v>480</v>
      </c>
      <c r="AN58" s="321" t="s">
        <v>96</v>
      </c>
      <c r="AO58" s="433">
        <v>0</v>
      </c>
    </row>
    <row r="59" spans="1:41" x14ac:dyDescent="0.25">
      <c r="A59" s="315" t="s">
        <v>97</v>
      </c>
      <c r="B59" s="316">
        <v>100</v>
      </c>
      <c r="C59" s="316" t="s">
        <v>200</v>
      </c>
      <c r="D59" s="319">
        <v>374</v>
      </c>
      <c r="E59" s="318">
        <v>88</v>
      </c>
      <c r="F59" s="319">
        <v>1.7</v>
      </c>
      <c r="G59" s="319">
        <v>1.7</v>
      </c>
      <c r="H59" s="319">
        <v>0</v>
      </c>
      <c r="I59" s="319">
        <v>0</v>
      </c>
      <c r="J59" s="319">
        <v>0</v>
      </c>
      <c r="K59" s="319">
        <v>0</v>
      </c>
      <c r="L59" s="319">
        <v>0</v>
      </c>
      <c r="M59" s="319">
        <v>0</v>
      </c>
      <c r="N59" s="319">
        <v>0</v>
      </c>
      <c r="O59" s="319">
        <v>0</v>
      </c>
      <c r="P59" s="319">
        <v>0</v>
      </c>
      <c r="Q59" s="319">
        <v>0</v>
      </c>
      <c r="R59" s="319">
        <v>0</v>
      </c>
      <c r="S59" s="319">
        <v>0</v>
      </c>
      <c r="T59" s="319">
        <v>0</v>
      </c>
      <c r="U59" s="318">
        <v>2250000</v>
      </c>
      <c r="V59" s="319">
        <v>0</v>
      </c>
      <c r="W59" s="319">
        <v>0</v>
      </c>
      <c r="X59" s="319">
        <v>0</v>
      </c>
      <c r="Y59" s="319">
        <v>0</v>
      </c>
      <c r="Z59" s="319">
        <v>0</v>
      </c>
      <c r="AA59" s="319">
        <v>0</v>
      </c>
      <c r="AB59" s="319">
        <v>0</v>
      </c>
      <c r="AC59" s="319">
        <v>0</v>
      </c>
      <c r="AD59" s="319">
        <v>0</v>
      </c>
      <c r="AE59" s="319">
        <v>0</v>
      </c>
      <c r="AF59" s="319">
        <v>0</v>
      </c>
      <c r="AG59" s="319">
        <v>0</v>
      </c>
      <c r="AH59" s="319">
        <v>0.80324999999999991</v>
      </c>
      <c r="AI59" s="319">
        <v>0.57077499999999992</v>
      </c>
      <c r="AJ59" s="319">
        <v>8.0324999999999994E-2</v>
      </c>
      <c r="AK59" s="319">
        <v>1.7</v>
      </c>
      <c r="AL59" s="320">
        <v>0</v>
      </c>
      <c r="AM59" s="321" t="s">
        <v>480</v>
      </c>
      <c r="AN59" s="321" t="s">
        <v>98</v>
      </c>
      <c r="AO59" s="433">
        <v>0</v>
      </c>
    </row>
    <row r="60" spans="1:41" x14ac:dyDescent="0.25">
      <c r="A60" s="315" t="s">
        <v>257</v>
      </c>
      <c r="B60" s="316">
        <v>100</v>
      </c>
      <c r="C60" s="316" t="s">
        <v>200</v>
      </c>
      <c r="D60" s="318">
        <v>553</v>
      </c>
      <c r="E60" s="319">
        <v>18.22</v>
      </c>
      <c r="F60" s="319">
        <v>30.19</v>
      </c>
      <c r="G60" s="318">
        <v>43.85</v>
      </c>
      <c r="H60" s="319">
        <v>0</v>
      </c>
      <c r="I60" s="317">
        <v>423</v>
      </c>
      <c r="J60" s="319">
        <v>58</v>
      </c>
      <c r="K60" s="319">
        <v>1062</v>
      </c>
      <c r="L60" s="319">
        <v>864</v>
      </c>
      <c r="M60" s="317">
        <v>417</v>
      </c>
      <c r="N60" s="319">
        <v>25</v>
      </c>
      <c r="O60" s="319">
        <v>0</v>
      </c>
      <c r="P60" s="319">
        <v>500</v>
      </c>
      <c r="Q60" s="319">
        <v>0</v>
      </c>
      <c r="R60" s="319">
        <v>900</v>
      </c>
      <c r="S60" s="317">
        <v>34.1</v>
      </c>
      <c r="T60" s="319">
        <v>0</v>
      </c>
      <c r="U60" s="319">
        <v>37000</v>
      </c>
      <c r="V60" s="318">
        <v>2195</v>
      </c>
      <c r="W60" s="317">
        <v>6680</v>
      </c>
      <c r="X60" s="318">
        <v>292000</v>
      </c>
      <c r="Y60" s="317">
        <v>1655</v>
      </c>
      <c r="Z60" s="318">
        <v>593000</v>
      </c>
      <c r="AA60" s="317">
        <v>660000</v>
      </c>
      <c r="AB60" s="319">
        <v>19.899999999999999</v>
      </c>
      <c r="AC60" s="319">
        <v>12000</v>
      </c>
      <c r="AD60" s="318">
        <v>5780</v>
      </c>
      <c r="AE60" s="319">
        <v>5.2</v>
      </c>
      <c r="AF60" s="319">
        <v>3.3</v>
      </c>
      <c r="AG60" s="319">
        <v>0</v>
      </c>
      <c r="AH60" s="317">
        <v>7.7830000000000004</v>
      </c>
      <c r="AI60" s="318">
        <v>23.797000000000001</v>
      </c>
      <c r="AJ60" s="317">
        <v>7.8449999999999998</v>
      </c>
      <c r="AK60" s="319">
        <v>5.91</v>
      </c>
      <c r="AL60" s="320">
        <v>25</v>
      </c>
      <c r="AM60" s="321" t="s">
        <v>422</v>
      </c>
      <c r="AN60" s="321" t="s">
        <v>516</v>
      </c>
      <c r="AO60" s="434">
        <v>0</v>
      </c>
    </row>
    <row r="61" spans="1:41" x14ac:dyDescent="0.25">
      <c r="A61" s="315" t="s">
        <v>291</v>
      </c>
      <c r="B61" s="316">
        <v>100</v>
      </c>
      <c r="C61" s="316" t="s">
        <v>200</v>
      </c>
      <c r="D61" s="319">
        <v>25</v>
      </c>
      <c r="E61" s="319">
        <v>1.92</v>
      </c>
      <c r="F61" s="319">
        <v>4.97</v>
      </c>
      <c r="G61" s="319">
        <v>0.28000000000000003</v>
      </c>
      <c r="H61" s="319">
        <v>0</v>
      </c>
      <c r="I61" s="319">
        <v>50</v>
      </c>
      <c r="J61" s="319">
        <v>60</v>
      </c>
      <c r="K61" s="319">
        <v>507</v>
      </c>
      <c r="L61" s="319">
        <v>667</v>
      </c>
      <c r="M61" s="319">
        <v>184</v>
      </c>
      <c r="N61" s="319">
        <v>57</v>
      </c>
      <c r="O61" s="319">
        <v>0</v>
      </c>
      <c r="P61" s="318">
        <v>48200</v>
      </c>
      <c r="Q61" s="319">
        <v>0</v>
      </c>
      <c r="R61" s="319">
        <v>80</v>
      </c>
      <c r="S61" s="317">
        <v>15.5</v>
      </c>
      <c r="T61" s="319">
        <v>44300</v>
      </c>
      <c r="U61" s="319">
        <v>22000</v>
      </c>
      <c r="V61" s="319">
        <v>39</v>
      </c>
      <c r="W61" s="319">
        <v>420</v>
      </c>
      <c r="X61" s="319">
        <v>15000</v>
      </c>
      <c r="Y61" s="319">
        <v>155</v>
      </c>
      <c r="Z61" s="319">
        <v>44000</v>
      </c>
      <c r="AA61" s="319">
        <v>299000</v>
      </c>
      <c r="AB61" s="319">
        <v>0.6</v>
      </c>
      <c r="AC61" s="319">
        <v>30000</v>
      </c>
      <c r="AD61" s="319">
        <v>270</v>
      </c>
      <c r="AE61" s="317">
        <v>92.07</v>
      </c>
      <c r="AF61" s="319">
        <v>2</v>
      </c>
      <c r="AG61" s="319">
        <v>0</v>
      </c>
      <c r="AH61" s="319">
        <v>6.4000000000000001E-2</v>
      </c>
      <c r="AI61" s="319">
        <v>1.7000000000000001E-2</v>
      </c>
      <c r="AJ61" s="319">
        <v>1.4999999999999999E-2</v>
      </c>
      <c r="AK61" s="319">
        <v>1.91</v>
      </c>
      <c r="AL61" s="320">
        <v>15</v>
      </c>
      <c r="AM61" s="321"/>
      <c r="AN61" s="321" t="s">
        <v>517</v>
      </c>
      <c r="AO61" s="433">
        <v>0</v>
      </c>
    </row>
    <row r="62" spans="1:41" x14ac:dyDescent="0.25">
      <c r="A62" s="315" t="s">
        <v>59</v>
      </c>
      <c r="B62" s="316">
        <v>100</v>
      </c>
      <c r="C62" s="316" t="s">
        <v>200</v>
      </c>
      <c r="D62" s="319">
        <v>356</v>
      </c>
      <c r="E62" s="318">
        <v>24.94</v>
      </c>
      <c r="F62" s="319">
        <v>2.2200000000000002</v>
      </c>
      <c r="G62" s="317">
        <v>27.44</v>
      </c>
      <c r="H62" s="322">
        <v>563</v>
      </c>
      <c r="I62" s="319">
        <v>30</v>
      </c>
      <c r="J62" s="317">
        <v>334</v>
      </c>
      <c r="K62" s="319">
        <v>63</v>
      </c>
      <c r="L62" s="319">
        <v>340</v>
      </c>
      <c r="M62" s="319">
        <v>80</v>
      </c>
      <c r="N62" s="319">
        <v>21</v>
      </c>
      <c r="O62" s="317">
        <v>1.54</v>
      </c>
      <c r="P62" s="319">
        <v>0</v>
      </c>
      <c r="Q62" s="317">
        <v>20</v>
      </c>
      <c r="R62" s="319">
        <v>240</v>
      </c>
      <c r="S62" s="319">
        <v>2.2999999999999998</v>
      </c>
      <c r="T62" s="319">
        <v>15400</v>
      </c>
      <c r="U62" s="318">
        <v>700000</v>
      </c>
      <c r="V62" s="319">
        <v>36</v>
      </c>
      <c r="W62" s="319">
        <v>240</v>
      </c>
      <c r="X62" s="319">
        <v>29000</v>
      </c>
      <c r="Y62" s="319">
        <v>11</v>
      </c>
      <c r="Z62" s="318">
        <v>546000</v>
      </c>
      <c r="AA62" s="319">
        <v>121000</v>
      </c>
      <c r="AB62" s="319">
        <v>14.5</v>
      </c>
      <c r="AC62" s="318">
        <v>819000</v>
      </c>
      <c r="AD62" s="318">
        <v>3900</v>
      </c>
      <c r="AE62" s="319">
        <v>41.46</v>
      </c>
      <c r="AF62" s="319">
        <v>0</v>
      </c>
      <c r="AG62" s="318">
        <v>114</v>
      </c>
      <c r="AH62" s="318">
        <v>17.614000000000001</v>
      </c>
      <c r="AI62" s="317">
        <v>7.7469999999999999</v>
      </c>
      <c r="AJ62" s="319">
        <v>0.65700000000000003</v>
      </c>
      <c r="AK62" s="319">
        <v>2.2200000000000002</v>
      </c>
      <c r="AL62" s="320">
        <v>0</v>
      </c>
      <c r="AM62" s="321"/>
      <c r="AN62" s="321" t="s">
        <v>558</v>
      </c>
      <c r="AO62" s="434">
        <v>0</v>
      </c>
    </row>
    <row r="63" spans="1:41" x14ac:dyDescent="0.25">
      <c r="A63" s="315" t="s">
        <v>239</v>
      </c>
      <c r="B63" s="316">
        <v>100</v>
      </c>
      <c r="C63" s="316" t="s">
        <v>200</v>
      </c>
      <c r="D63" s="319">
        <v>50</v>
      </c>
      <c r="E63" s="319">
        <v>1</v>
      </c>
      <c r="F63" s="319">
        <v>12.18</v>
      </c>
      <c r="G63" s="319">
        <v>0.3</v>
      </c>
      <c r="H63" s="317">
        <v>1283</v>
      </c>
      <c r="I63" s="319">
        <v>30</v>
      </c>
      <c r="J63" s="319">
        <v>40</v>
      </c>
      <c r="K63" s="319">
        <v>400</v>
      </c>
      <c r="L63" s="319">
        <v>143</v>
      </c>
      <c r="M63" s="319">
        <v>44</v>
      </c>
      <c r="N63" s="319">
        <v>8</v>
      </c>
      <c r="O63" s="319">
        <v>0</v>
      </c>
      <c r="P63" s="319">
        <v>10000</v>
      </c>
      <c r="Q63" s="319">
        <v>0</v>
      </c>
      <c r="R63" s="319">
        <v>70</v>
      </c>
      <c r="S63" s="319">
        <v>2.1</v>
      </c>
      <c r="T63" s="319">
        <v>6100</v>
      </c>
      <c r="U63" s="319">
        <v>16000</v>
      </c>
      <c r="V63" s="319">
        <v>104</v>
      </c>
      <c r="W63" s="319">
        <v>320</v>
      </c>
      <c r="X63" s="319">
        <v>9000</v>
      </c>
      <c r="Y63" s="319">
        <v>112</v>
      </c>
      <c r="Z63" s="319">
        <v>15000</v>
      </c>
      <c r="AA63" s="319">
        <v>173000</v>
      </c>
      <c r="AB63" s="319">
        <v>0</v>
      </c>
      <c r="AC63" s="319">
        <v>3000</v>
      </c>
      <c r="AD63" s="319">
        <v>100</v>
      </c>
      <c r="AE63" s="319">
        <v>86.13</v>
      </c>
      <c r="AF63" s="319">
        <v>1.6</v>
      </c>
      <c r="AG63" s="319">
        <v>0</v>
      </c>
      <c r="AH63" s="319">
        <v>6.8000000000000005E-2</v>
      </c>
      <c r="AI63" s="319">
        <v>8.2000000000000003E-2</v>
      </c>
      <c r="AJ63" s="319">
        <v>0.09</v>
      </c>
      <c r="AK63" s="319">
        <v>8.49</v>
      </c>
      <c r="AL63" s="320">
        <v>22</v>
      </c>
      <c r="AM63" s="321"/>
      <c r="AN63" s="321" t="s">
        <v>518</v>
      </c>
      <c r="AO63" s="433">
        <v>0</v>
      </c>
    </row>
    <row r="64" spans="1:41" x14ac:dyDescent="0.25">
      <c r="A64" s="315" t="s">
        <v>366</v>
      </c>
      <c r="B64" s="316">
        <v>100</v>
      </c>
      <c r="C64" s="316" t="s">
        <v>200</v>
      </c>
      <c r="D64" s="319">
        <v>75</v>
      </c>
      <c r="E64" s="319">
        <v>0.74</v>
      </c>
      <c r="F64" s="319">
        <v>19.3</v>
      </c>
      <c r="G64" s="319">
        <v>0.1</v>
      </c>
      <c r="H64" s="317">
        <v>726</v>
      </c>
      <c r="I64" s="319">
        <v>16</v>
      </c>
      <c r="J64" s="319">
        <v>39</v>
      </c>
      <c r="K64" s="319">
        <v>170</v>
      </c>
      <c r="L64" s="319">
        <v>105</v>
      </c>
      <c r="M64" s="319">
        <v>44</v>
      </c>
      <c r="N64" s="319">
        <v>8</v>
      </c>
      <c r="O64" s="319">
        <v>0</v>
      </c>
      <c r="P64" s="319">
        <v>2000</v>
      </c>
      <c r="Q64" s="319">
        <v>0</v>
      </c>
      <c r="R64" s="319">
        <v>0</v>
      </c>
      <c r="S64" s="319">
        <v>0</v>
      </c>
      <c r="T64" s="319">
        <v>0</v>
      </c>
      <c r="U64" s="319">
        <v>10000</v>
      </c>
      <c r="V64" s="319">
        <v>68</v>
      </c>
      <c r="W64" s="319">
        <v>1320</v>
      </c>
      <c r="X64" s="319">
        <v>6000</v>
      </c>
      <c r="Y64" s="319">
        <v>73</v>
      </c>
      <c r="Z64" s="319">
        <v>10000</v>
      </c>
      <c r="AA64" s="319">
        <v>95000</v>
      </c>
      <c r="AB64" s="319">
        <v>0</v>
      </c>
      <c r="AC64" s="319">
        <v>7000</v>
      </c>
      <c r="AD64" s="319">
        <v>70</v>
      </c>
      <c r="AE64" s="319">
        <v>79.62</v>
      </c>
      <c r="AF64" s="319">
        <v>0.8</v>
      </c>
      <c r="AG64" s="319">
        <v>0</v>
      </c>
      <c r="AH64" s="319">
        <v>2.1999999999999999E-2</v>
      </c>
      <c r="AI64" s="319">
        <v>2.5999999999999999E-2</v>
      </c>
      <c r="AJ64" s="319">
        <v>2.9000000000000001E-2</v>
      </c>
      <c r="AK64" s="319">
        <v>0</v>
      </c>
      <c r="AL64" s="320">
        <v>41</v>
      </c>
      <c r="AM64" s="321"/>
      <c r="AN64" s="321" t="s">
        <v>519</v>
      </c>
      <c r="AO64" s="433">
        <v>0</v>
      </c>
    </row>
    <row r="65" spans="1:41" x14ac:dyDescent="0.25">
      <c r="A65" s="315" t="s">
        <v>240</v>
      </c>
      <c r="B65" s="316">
        <v>100</v>
      </c>
      <c r="C65" s="316" t="s">
        <v>200</v>
      </c>
      <c r="D65" s="319">
        <v>63</v>
      </c>
      <c r="E65" s="319">
        <v>1.06</v>
      </c>
      <c r="F65" s="319">
        <v>16.010000000000002</v>
      </c>
      <c r="G65" s="319">
        <v>0.2</v>
      </c>
      <c r="H65" s="319">
        <v>64</v>
      </c>
      <c r="I65" s="319">
        <v>27</v>
      </c>
      <c r="J65" s="319">
        <v>33</v>
      </c>
      <c r="K65" s="319">
        <v>154</v>
      </c>
      <c r="L65" s="319">
        <v>199</v>
      </c>
      <c r="M65" s="319">
        <v>49</v>
      </c>
      <c r="N65" s="319">
        <v>4</v>
      </c>
      <c r="O65" s="319">
        <v>0</v>
      </c>
      <c r="P65" s="319">
        <v>7000</v>
      </c>
      <c r="Q65" s="319">
        <v>0</v>
      </c>
      <c r="R65" s="319">
        <v>70</v>
      </c>
      <c r="S65" s="319">
        <v>2.1</v>
      </c>
      <c r="T65" s="319">
        <v>6100</v>
      </c>
      <c r="U65" s="319">
        <v>13000</v>
      </c>
      <c r="V65" s="319">
        <v>60</v>
      </c>
      <c r="W65" s="319">
        <v>360</v>
      </c>
      <c r="X65" s="319">
        <v>11000</v>
      </c>
      <c r="Y65" s="319">
        <v>70</v>
      </c>
      <c r="Z65" s="319">
        <v>21000</v>
      </c>
      <c r="AA65" s="319">
        <v>222000</v>
      </c>
      <c r="AB65" s="319">
        <v>0</v>
      </c>
      <c r="AC65" s="319">
        <v>0</v>
      </c>
      <c r="AD65" s="319">
        <v>70</v>
      </c>
      <c r="AE65" s="319">
        <v>82.25</v>
      </c>
      <c r="AF65" s="319">
        <v>2.1</v>
      </c>
      <c r="AG65" s="319">
        <v>0</v>
      </c>
      <c r="AH65" s="319">
        <v>3.7999999999999999E-2</v>
      </c>
      <c r="AI65" s="319">
        <v>4.7E-2</v>
      </c>
      <c r="AJ65" s="319">
        <v>5.1999999999999998E-2</v>
      </c>
      <c r="AK65" s="317">
        <v>12.82</v>
      </c>
      <c r="AL65" s="323">
        <v>63</v>
      </c>
      <c r="AM65" s="321"/>
      <c r="AN65" s="321" t="s">
        <v>520</v>
      </c>
      <c r="AO65" s="433">
        <v>0</v>
      </c>
    </row>
    <row r="66" spans="1:41" x14ac:dyDescent="0.25">
      <c r="A66" s="315" t="s">
        <v>259</v>
      </c>
      <c r="B66" s="316">
        <v>100</v>
      </c>
      <c r="C66" s="316" t="s">
        <v>200</v>
      </c>
      <c r="D66" s="319">
        <v>196</v>
      </c>
      <c r="E66" s="319">
        <v>1.63</v>
      </c>
      <c r="F66" s="319">
        <v>44.17</v>
      </c>
      <c r="G66" s="319">
        <v>1.25</v>
      </c>
      <c r="H66" s="319">
        <v>26</v>
      </c>
      <c r="I66" s="319">
        <v>144</v>
      </c>
      <c r="J66" s="319">
        <v>16</v>
      </c>
      <c r="K66" s="319">
        <v>1102</v>
      </c>
      <c r="L66" s="319">
        <v>476</v>
      </c>
      <c r="M66" s="319">
        <v>352</v>
      </c>
      <c r="N66" s="319">
        <v>58</v>
      </c>
      <c r="O66" s="319">
        <v>0</v>
      </c>
      <c r="P66" s="318">
        <v>40200</v>
      </c>
      <c r="Q66" s="319">
        <v>0</v>
      </c>
      <c r="R66" s="319">
        <v>0</v>
      </c>
      <c r="S66" s="319">
        <v>0</v>
      </c>
      <c r="T66" s="319">
        <v>0</v>
      </c>
      <c r="U66" s="319">
        <v>19000</v>
      </c>
      <c r="V66" s="319">
        <v>418</v>
      </c>
      <c r="W66" s="319">
        <v>940</v>
      </c>
      <c r="X66" s="319">
        <v>30000</v>
      </c>
      <c r="Y66" s="319">
        <v>336</v>
      </c>
      <c r="Z66" s="319">
        <v>38000</v>
      </c>
      <c r="AA66" s="319">
        <v>484000</v>
      </c>
      <c r="AB66" s="319">
        <v>0</v>
      </c>
      <c r="AC66" s="319">
        <v>2000</v>
      </c>
      <c r="AD66" s="319">
        <v>490</v>
      </c>
      <c r="AE66" s="319">
        <v>52</v>
      </c>
      <c r="AF66" s="319">
        <v>0</v>
      </c>
      <c r="AG66" s="319">
        <v>0</v>
      </c>
      <c r="AH66" s="319">
        <v>0.23499999999999999</v>
      </c>
      <c r="AI66" s="319">
        <v>0.43</v>
      </c>
      <c r="AJ66" s="319">
        <v>0.49299999999999999</v>
      </c>
      <c r="AK66" s="319">
        <v>0</v>
      </c>
      <c r="AL66" s="323">
        <v>60</v>
      </c>
      <c r="AM66" s="321"/>
      <c r="AN66" s="321" t="s">
        <v>521</v>
      </c>
      <c r="AO66" s="433">
        <v>0</v>
      </c>
    </row>
    <row r="67" spans="1:41" x14ac:dyDescent="0.25">
      <c r="A67" s="315" t="s">
        <v>313</v>
      </c>
      <c r="B67" s="316">
        <v>100</v>
      </c>
      <c r="C67" s="316" t="s">
        <v>200</v>
      </c>
      <c r="D67" s="319">
        <v>114</v>
      </c>
      <c r="E67" s="317">
        <v>21.23</v>
      </c>
      <c r="F67" s="319">
        <v>0</v>
      </c>
      <c r="G67" s="319">
        <v>2.59</v>
      </c>
      <c r="H67" s="319">
        <v>30</v>
      </c>
      <c r="I67" s="319">
        <v>64</v>
      </c>
      <c r="J67" s="319">
        <v>100</v>
      </c>
      <c r="K67" s="318">
        <v>10430</v>
      </c>
      <c r="L67" s="318">
        <v>1425</v>
      </c>
      <c r="M67" s="318">
        <v>749</v>
      </c>
      <c r="N67" s="319">
        <v>4</v>
      </c>
      <c r="O67" s="319">
        <v>0.2</v>
      </c>
      <c r="P67" s="319">
        <v>1200</v>
      </c>
      <c r="Q67" s="322">
        <v>5</v>
      </c>
      <c r="R67" s="319">
        <v>190</v>
      </c>
      <c r="S67" s="319">
        <v>0.2</v>
      </c>
      <c r="T67" s="318">
        <v>73400</v>
      </c>
      <c r="U67" s="319">
        <v>5000</v>
      </c>
      <c r="V67" s="319">
        <v>27</v>
      </c>
      <c r="W67" s="319">
        <v>370</v>
      </c>
      <c r="X67" s="319">
        <v>26000</v>
      </c>
      <c r="Y67" s="319">
        <v>15</v>
      </c>
      <c r="Z67" s="319">
        <v>210000</v>
      </c>
      <c r="AA67" s="319">
        <v>370000</v>
      </c>
      <c r="AB67" s="319">
        <v>32</v>
      </c>
      <c r="AC67" s="319">
        <v>116000</v>
      </c>
      <c r="AD67" s="319">
        <v>580</v>
      </c>
      <c r="AE67" s="319">
        <v>75.790000000000006</v>
      </c>
      <c r="AF67" s="319">
        <v>0</v>
      </c>
      <c r="AG67" s="317">
        <v>64</v>
      </c>
      <c r="AH67" s="319">
        <v>0.56699999999999995</v>
      </c>
      <c r="AI67" s="319">
        <v>0.76300000000000001</v>
      </c>
      <c r="AJ67" s="319">
        <v>0.39900000000000002</v>
      </c>
      <c r="AK67" s="319">
        <v>0</v>
      </c>
      <c r="AL67" s="320">
        <v>0</v>
      </c>
      <c r="AM67" s="321"/>
      <c r="AN67" s="321" t="s">
        <v>522</v>
      </c>
      <c r="AO67" s="433">
        <v>0</v>
      </c>
    </row>
    <row r="68" spans="1:41" x14ac:dyDescent="0.25">
      <c r="A68" s="315" t="s">
        <v>373</v>
      </c>
      <c r="B68" s="316">
        <v>100</v>
      </c>
      <c r="C68" s="316" t="s">
        <v>200</v>
      </c>
      <c r="D68" s="319">
        <v>79</v>
      </c>
      <c r="E68" s="319">
        <v>16.79</v>
      </c>
      <c r="F68" s="319">
        <v>2.17</v>
      </c>
      <c r="G68" s="319">
        <v>0.39</v>
      </c>
      <c r="H68" s="319">
        <v>0</v>
      </c>
      <c r="I68" s="319">
        <v>18</v>
      </c>
      <c r="J68" s="319">
        <v>29</v>
      </c>
      <c r="K68" s="319">
        <v>3428</v>
      </c>
      <c r="L68" s="319">
        <v>241</v>
      </c>
      <c r="M68" s="319">
        <v>150</v>
      </c>
      <c r="N68" s="319">
        <v>1</v>
      </c>
      <c r="O68" s="319">
        <v>0.09</v>
      </c>
      <c r="P68" s="319">
        <v>0</v>
      </c>
      <c r="Q68" s="319">
        <v>0</v>
      </c>
      <c r="R68" s="319">
        <v>0</v>
      </c>
      <c r="S68" s="319">
        <v>0</v>
      </c>
      <c r="T68" s="319">
        <v>0</v>
      </c>
      <c r="U68" s="319">
        <v>6000</v>
      </c>
      <c r="V68" s="319">
        <v>34</v>
      </c>
      <c r="W68" s="319">
        <v>320</v>
      </c>
      <c r="X68" s="319">
        <v>9000</v>
      </c>
      <c r="Y68" s="319">
        <v>43</v>
      </c>
      <c r="Z68" s="319">
        <v>60000</v>
      </c>
      <c r="AA68" s="319">
        <v>67000</v>
      </c>
      <c r="AB68" s="319">
        <v>7.6</v>
      </c>
      <c r="AC68" s="318">
        <v>1087000</v>
      </c>
      <c r="AD68" s="319">
        <v>300</v>
      </c>
      <c r="AE68" s="319">
        <v>76.709999999999994</v>
      </c>
      <c r="AF68" s="319">
        <v>0</v>
      </c>
      <c r="AG68" s="319">
        <v>36</v>
      </c>
      <c r="AH68" s="319">
        <v>0.13</v>
      </c>
      <c r="AI68" s="319">
        <v>0.121</v>
      </c>
      <c r="AJ68" s="319">
        <v>7.2999999999999995E-2</v>
      </c>
      <c r="AK68" s="319">
        <v>0.1</v>
      </c>
      <c r="AL68" s="320">
        <v>0</v>
      </c>
      <c r="AM68" s="321"/>
      <c r="AN68" s="321" t="s">
        <v>122</v>
      </c>
      <c r="AO68" s="433">
        <v>0</v>
      </c>
    </row>
    <row r="69" spans="1:41" x14ac:dyDescent="0.25">
      <c r="A69" s="315" t="s">
        <v>312</v>
      </c>
      <c r="B69" s="316">
        <v>100</v>
      </c>
      <c r="C69" s="316" t="s">
        <v>200</v>
      </c>
      <c r="D69" s="319">
        <v>120</v>
      </c>
      <c r="E69" s="317">
        <v>20.13</v>
      </c>
      <c r="F69" s="319">
        <v>0</v>
      </c>
      <c r="G69" s="319">
        <v>3.81</v>
      </c>
      <c r="H69" s="319">
        <v>61</v>
      </c>
      <c r="I69" s="319">
        <v>79</v>
      </c>
      <c r="J69" s="319">
        <v>193</v>
      </c>
      <c r="K69" s="317">
        <v>6067</v>
      </c>
      <c r="L69" s="317">
        <v>1178</v>
      </c>
      <c r="M69" s="319">
        <v>330</v>
      </c>
      <c r="N69" s="319">
        <v>10</v>
      </c>
      <c r="O69" s="319">
        <v>0.36</v>
      </c>
      <c r="P69" s="319">
        <v>0</v>
      </c>
      <c r="Q69" s="322">
        <v>5</v>
      </c>
      <c r="R69" s="319">
        <v>320</v>
      </c>
      <c r="S69" s="319">
        <v>2.9</v>
      </c>
      <c r="T69" s="322">
        <v>61800</v>
      </c>
      <c r="U69" s="319">
        <v>11000</v>
      </c>
      <c r="V69" s="319">
        <v>64</v>
      </c>
      <c r="W69" s="319">
        <v>1020</v>
      </c>
      <c r="X69" s="319">
        <v>23000</v>
      </c>
      <c r="Y69" s="319">
        <v>21</v>
      </c>
      <c r="Z69" s="319">
        <v>167000</v>
      </c>
      <c r="AA69" s="319">
        <v>229000</v>
      </c>
      <c r="AB69" s="319">
        <v>13.5</v>
      </c>
      <c r="AC69" s="319">
        <v>86000</v>
      </c>
      <c r="AD69" s="319">
        <v>2060</v>
      </c>
      <c r="AE69" s="319">
        <v>76.13</v>
      </c>
      <c r="AF69" s="319">
        <v>0</v>
      </c>
      <c r="AG69" s="317">
        <v>80</v>
      </c>
      <c r="AH69" s="319">
        <v>0.98</v>
      </c>
      <c r="AI69" s="319">
        <v>1.18</v>
      </c>
      <c r="AJ69" s="319">
        <v>0.95</v>
      </c>
      <c r="AK69" s="319">
        <v>0</v>
      </c>
      <c r="AL69" s="320">
        <v>0</v>
      </c>
      <c r="AM69" s="321"/>
      <c r="AN69" s="321" t="s">
        <v>523</v>
      </c>
      <c r="AO69" s="433">
        <v>0</v>
      </c>
    </row>
    <row r="70" spans="1:41" x14ac:dyDescent="0.25">
      <c r="A70" s="315" t="s">
        <v>388</v>
      </c>
      <c r="B70" s="316">
        <v>100</v>
      </c>
      <c r="C70" s="316" t="s">
        <v>200</v>
      </c>
      <c r="D70" s="319">
        <v>119</v>
      </c>
      <c r="E70" s="319">
        <v>16.920000000000002</v>
      </c>
      <c r="F70" s="319">
        <v>0.73</v>
      </c>
      <c r="G70" s="319">
        <v>4.83</v>
      </c>
      <c r="H70" s="318">
        <v>11078</v>
      </c>
      <c r="I70" s="319">
        <v>305</v>
      </c>
      <c r="J70" s="318">
        <v>1778</v>
      </c>
      <c r="K70" s="318">
        <v>9728</v>
      </c>
      <c r="L70" s="318">
        <v>6233</v>
      </c>
      <c r="M70" s="318">
        <v>853</v>
      </c>
      <c r="N70" s="318">
        <v>588</v>
      </c>
      <c r="O70" s="318">
        <v>16.579999999999998</v>
      </c>
      <c r="P70" s="317">
        <v>17900</v>
      </c>
      <c r="Q70" s="319">
        <v>0</v>
      </c>
      <c r="R70" s="319">
        <v>700</v>
      </c>
      <c r="S70" s="319">
        <v>0</v>
      </c>
      <c r="T70" s="318">
        <v>194400</v>
      </c>
      <c r="U70" s="319">
        <v>8000</v>
      </c>
      <c r="V70" s="322">
        <v>492</v>
      </c>
      <c r="W70" s="318">
        <v>8990</v>
      </c>
      <c r="X70" s="319">
        <v>19000</v>
      </c>
      <c r="Y70" s="319">
        <v>255</v>
      </c>
      <c r="Z70" s="319">
        <v>297000</v>
      </c>
      <c r="AA70" s="319">
        <v>230000</v>
      </c>
      <c r="AB70" s="318">
        <v>54.6</v>
      </c>
      <c r="AC70" s="319">
        <v>71000</v>
      </c>
      <c r="AD70" s="319">
        <v>2670</v>
      </c>
      <c r="AE70" s="319">
        <v>76.459999999999994</v>
      </c>
      <c r="AF70" s="319">
        <v>0</v>
      </c>
      <c r="AG70" s="318">
        <v>345</v>
      </c>
      <c r="AH70" s="319">
        <v>1.5629999999999999</v>
      </c>
      <c r="AI70" s="319">
        <v>1.2490000000000001</v>
      </c>
      <c r="AJ70" s="319">
        <v>1.306</v>
      </c>
      <c r="AK70" s="319">
        <v>0</v>
      </c>
      <c r="AL70" s="320">
        <v>0</v>
      </c>
      <c r="AM70" s="321" t="s">
        <v>418</v>
      </c>
      <c r="AN70" s="321" t="s">
        <v>524</v>
      </c>
      <c r="AO70" s="433">
        <v>0</v>
      </c>
    </row>
    <row r="71" spans="1:41" x14ac:dyDescent="0.25">
      <c r="A71" s="335" t="s">
        <v>793</v>
      </c>
      <c r="B71" s="336">
        <v>100</v>
      </c>
      <c r="C71" s="336" t="s">
        <v>200</v>
      </c>
      <c r="D71" s="325">
        <v>364</v>
      </c>
      <c r="E71" s="325">
        <v>19.3</v>
      </c>
      <c r="F71" s="325">
        <v>60.65</v>
      </c>
      <c r="G71" s="325">
        <v>6.04</v>
      </c>
      <c r="H71" s="322">
        <v>67</v>
      </c>
      <c r="I71" s="325">
        <v>477</v>
      </c>
      <c r="J71" s="322">
        <v>212</v>
      </c>
      <c r="K71" s="322">
        <v>1541</v>
      </c>
      <c r="L71" s="322">
        <v>1588</v>
      </c>
      <c r="M71" s="322">
        <v>535</v>
      </c>
      <c r="N71" s="322">
        <v>557</v>
      </c>
      <c r="O71" s="322">
        <v>0</v>
      </c>
      <c r="P71" s="322">
        <v>4000</v>
      </c>
      <c r="Q71" s="325">
        <v>0</v>
      </c>
      <c r="R71" s="325">
        <v>820</v>
      </c>
      <c r="S71" s="325">
        <v>9</v>
      </c>
      <c r="T71" s="322">
        <v>95200</v>
      </c>
      <c r="U71" s="325">
        <v>105000</v>
      </c>
      <c r="V71" s="322">
        <v>847</v>
      </c>
      <c r="W71" s="322">
        <v>6240</v>
      </c>
      <c r="X71" s="325">
        <v>115000</v>
      </c>
      <c r="Y71" s="325">
        <v>2204</v>
      </c>
      <c r="Z71" s="325">
        <v>366000</v>
      </c>
      <c r="AA71" s="325">
        <v>875000</v>
      </c>
      <c r="AB71" s="322">
        <v>8.1999999999999993</v>
      </c>
      <c r="AC71" s="325">
        <v>24000</v>
      </c>
      <c r="AD71" s="325">
        <v>3430</v>
      </c>
      <c r="AE71" s="325">
        <v>11.53</v>
      </c>
      <c r="AF71" s="325">
        <v>17.399999999999999</v>
      </c>
      <c r="AG71" s="322">
        <v>0</v>
      </c>
      <c r="AH71" s="325">
        <v>0.626</v>
      </c>
      <c r="AI71" s="325">
        <v>1.3580000000000001</v>
      </c>
      <c r="AJ71" s="325">
        <v>2.694</v>
      </c>
      <c r="AK71" s="325">
        <v>10.7</v>
      </c>
      <c r="AL71" s="320">
        <v>35</v>
      </c>
      <c r="AM71" s="326"/>
      <c r="AN71" s="326" t="s">
        <v>794</v>
      </c>
      <c r="AO71" s="433">
        <v>0</v>
      </c>
    </row>
    <row r="72" spans="1:41" x14ac:dyDescent="0.25">
      <c r="A72" s="315" t="s">
        <v>83</v>
      </c>
      <c r="B72" s="316">
        <v>100</v>
      </c>
      <c r="C72" s="316" t="s">
        <v>200</v>
      </c>
      <c r="D72" s="319">
        <v>17</v>
      </c>
      <c r="E72" s="319">
        <v>0.9</v>
      </c>
      <c r="F72" s="319">
        <v>4</v>
      </c>
      <c r="G72" s="319">
        <v>0.1</v>
      </c>
      <c r="H72" s="319">
        <v>29</v>
      </c>
      <c r="I72" s="319">
        <v>62</v>
      </c>
      <c r="J72" s="319">
        <v>27</v>
      </c>
      <c r="K72" s="319">
        <v>160</v>
      </c>
      <c r="L72" s="319">
        <v>145</v>
      </c>
      <c r="M72" s="319">
        <v>42</v>
      </c>
      <c r="N72" s="319">
        <v>37</v>
      </c>
      <c r="O72" s="319">
        <v>0</v>
      </c>
      <c r="P72" s="319">
        <v>2800</v>
      </c>
      <c r="Q72" s="319">
        <v>0</v>
      </c>
      <c r="R72" s="319">
        <v>0</v>
      </c>
      <c r="S72" s="319">
        <v>0</v>
      </c>
      <c r="T72" s="319">
        <v>0</v>
      </c>
      <c r="U72" s="319">
        <v>19000</v>
      </c>
      <c r="V72" s="319">
        <v>51</v>
      </c>
      <c r="W72" s="319">
        <v>240</v>
      </c>
      <c r="X72" s="319">
        <v>10000</v>
      </c>
      <c r="Y72" s="319">
        <v>100</v>
      </c>
      <c r="Z72" s="319">
        <v>26000</v>
      </c>
      <c r="AA72" s="319">
        <v>211000</v>
      </c>
      <c r="AB72" s="319">
        <v>0.2</v>
      </c>
      <c r="AC72" s="319">
        <v>2000</v>
      </c>
      <c r="AD72" s="319">
        <v>160</v>
      </c>
      <c r="AE72" s="318">
        <v>94.52</v>
      </c>
      <c r="AF72" s="319">
        <v>3.1</v>
      </c>
      <c r="AG72" s="319">
        <v>0</v>
      </c>
      <c r="AH72" s="319">
        <v>2.4E-2</v>
      </c>
      <c r="AI72" s="319">
        <v>2E-3</v>
      </c>
      <c r="AJ72" s="319">
        <v>4.3999999999999997E-2</v>
      </c>
      <c r="AK72" s="319">
        <v>0</v>
      </c>
      <c r="AL72" s="320">
        <v>15</v>
      </c>
      <c r="AM72" s="321"/>
      <c r="AN72" s="321" t="s">
        <v>525</v>
      </c>
      <c r="AO72" s="433">
        <v>0</v>
      </c>
    </row>
    <row r="73" spans="1:41" x14ac:dyDescent="0.25">
      <c r="A73" s="315" t="s">
        <v>123</v>
      </c>
      <c r="B73" s="316">
        <v>100</v>
      </c>
      <c r="C73" s="316" t="s">
        <v>200</v>
      </c>
      <c r="D73" s="318">
        <v>546</v>
      </c>
      <c r="E73" s="319">
        <v>4.88</v>
      </c>
      <c r="F73" s="319">
        <v>61.17</v>
      </c>
      <c r="G73" s="318">
        <v>31.28</v>
      </c>
      <c r="H73" s="319">
        <v>50</v>
      </c>
      <c r="I73" s="319">
        <v>25</v>
      </c>
      <c r="J73" s="319">
        <v>50</v>
      </c>
      <c r="K73" s="319">
        <v>725</v>
      </c>
      <c r="L73" s="319">
        <v>297</v>
      </c>
      <c r="M73" s="319">
        <v>42</v>
      </c>
      <c r="N73" s="319">
        <v>0</v>
      </c>
      <c r="O73" s="319">
        <v>0.23</v>
      </c>
      <c r="P73" s="319">
        <v>0</v>
      </c>
      <c r="Q73" s="319">
        <v>0</v>
      </c>
      <c r="R73" s="319">
        <v>540</v>
      </c>
      <c r="S73" s="317">
        <v>8.1</v>
      </c>
      <c r="T73" s="319">
        <v>0</v>
      </c>
      <c r="U73" s="319">
        <v>56000</v>
      </c>
      <c r="V73" s="318">
        <v>1028</v>
      </c>
      <c r="W73" s="318">
        <v>8020</v>
      </c>
      <c r="X73" s="317">
        <v>146000</v>
      </c>
      <c r="Y73" s="317">
        <v>1419</v>
      </c>
      <c r="Z73" s="319">
        <v>206000</v>
      </c>
      <c r="AA73" s="317">
        <v>559000</v>
      </c>
      <c r="AB73" s="319">
        <v>3</v>
      </c>
      <c r="AC73" s="319">
        <v>24000</v>
      </c>
      <c r="AD73" s="319">
        <v>2010</v>
      </c>
      <c r="AE73" s="319">
        <v>0.97</v>
      </c>
      <c r="AF73" s="319">
        <v>7</v>
      </c>
      <c r="AG73" s="319">
        <v>8</v>
      </c>
      <c r="AH73" s="318">
        <v>18.518999999999998</v>
      </c>
      <c r="AI73" s="317">
        <v>9.5399999999999991</v>
      </c>
      <c r="AJ73" s="319">
        <v>1.0920000000000001</v>
      </c>
      <c r="AK73" s="318">
        <v>47.9</v>
      </c>
      <c r="AL73" s="320">
        <v>30</v>
      </c>
      <c r="AM73" s="316"/>
      <c r="AN73" s="431" t="s">
        <v>124</v>
      </c>
      <c r="AO73" s="433">
        <v>0</v>
      </c>
    </row>
    <row r="74" spans="1:41" x14ac:dyDescent="0.25">
      <c r="A74" s="315" t="s">
        <v>125</v>
      </c>
      <c r="B74" s="316">
        <v>100</v>
      </c>
      <c r="C74" s="316" t="s">
        <v>200</v>
      </c>
      <c r="D74" s="318">
        <v>579</v>
      </c>
      <c r="E74" s="319">
        <v>6.12</v>
      </c>
      <c r="F74" s="319">
        <v>52.42</v>
      </c>
      <c r="G74" s="318">
        <v>38.31</v>
      </c>
      <c r="H74" s="319">
        <v>50</v>
      </c>
      <c r="I74" s="319">
        <v>32</v>
      </c>
      <c r="J74" s="319">
        <v>49</v>
      </c>
      <c r="K74" s="319">
        <v>838</v>
      </c>
      <c r="L74" s="319">
        <v>300</v>
      </c>
      <c r="M74" s="319">
        <v>34</v>
      </c>
      <c r="N74" s="319">
        <v>0</v>
      </c>
      <c r="O74" s="319">
        <v>0.18</v>
      </c>
      <c r="P74" s="319">
        <v>0</v>
      </c>
      <c r="Q74" s="319">
        <v>0</v>
      </c>
      <c r="R74" s="319">
        <v>590</v>
      </c>
      <c r="S74" s="319">
        <v>7.2</v>
      </c>
      <c r="T74" s="319">
        <v>0</v>
      </c>
      <c r="U74" s="319">
        <v>62000</v>
      </c>
      <c r="V74" s="318">
        <v>1248</v>
      </c>
      <c r="W74" s="317">
        <v>6320</v>
      </c>
      <c r="X74" s="318">
        <v>176000</v>
      </c>
      <c r="Y74" s="317">
        <v>1325</v>
      </c>
      <c r="Z74" s="319">
        <v>260000</v>
      </c>
      <c r="AA74" s="317">
        <v>567000</v>
      </c>
      <c r="AB74" s="319">
        <v>8.4</v>
      </c>
      <c r="AC74" s="319">
        <v>10000</v>
      </c>
      <c r="AD74" s="319">
        <v>2650</v>
      </c>
      <c r="AE74" s="319">
        <v>1.25</v>
      </c>
      <c r="AF74" s="317">
        <v>8</v>
      </c>
      <c r="AG74" s="319">
        <v>6</v>
      </c>
      <c r="AH74" s="318">
        <v>22.030999999999999</v>
      </c>
      <c r="AI74" s="317">
        <v>11.522</v>
      </c>
      <c r="AJ74" s="319">
        <v>1.2210000000000001</v>
      </c>
      <c r="AK74" s="317">
        <v>36.71</v>
      </c>
      <c r="AL74" s="320">
        <v>30</v>
      </c>
      <c r="AM74" s="316"/>
      <c r="AN74" s="431" t="s">
        <v>126</v>
      </c>
      <c r="AO74" s="433">
        <v>0</v>
      </c>
    </row>
    <row r="75" spans="1:41" x14ac:dyDescent="0.25">
      <c r="A75" s="315" t="s">
        <v>127</v>
      </c>
      <c r="B75" s="316">
        <v>100</v>
      </c>
      <c r="C75" s="316" t="s">
        <v>200</v>
      </c>
      <c r="D75" s="318">
        <v>598</v>
      </c>
      <c r="E75" s="319">
        <v>7.79</v>
      </c>
      <c r="F75" s="319">
        <v>45.9</v>
      </c>
      <c r="G75" s="318">
        <v>42.63</v>
      </c>
      <c r="H75" s="319">
        <v>39</v>
      </c>
      <c r="I75" s="319">
        <v>34</v>
      </c>
      <c r="J75" s="319">
        <v>78</v>
      </c>
      <c r="K75" s="319">
        <v>1054</v>
      </c>
      <c r="L75" s="319">
        <v>418</v>
      </c>
      <c r="M75" s="319">
        <v>38</v>
      </c>
      <c r="N75" s="319">
        <v>0</v>
      </c>
      <c r="O75" s="319">
        <v>0.28000000000000003</v>
      </c>
      <c r="P75" s="319">
        <v>0</v>
      </c>
      <c r="Q75" s="319">
        <v>0</v>
      </c>
      <c r="R75" s="319">
        <v>590</v>
      </c>
      <c r="S75" s="322">
        <v>7.3</v>
      </c>
      <c r="T75" s="319">
        <v>0</v>
      </c>
      <c r="U75" s="319">
        <v>73000</v>
      </c>
      <c r="V75" s="318">
        <v>1766</v>
      </c>
      <c r="W75" s="318">
        <v>11900</v>
      </c>
      <c r="X75" s="318">
        <v>228000</v>
      </c>
      <c r="Y75" s="317">
        <v>1948</v>
      </c>
      <c r="Z75" s="319">
        <v>308000</v>
      </c>
      <c r="AA75" s="317">
        <v>715000</v>
      </c>
      <c r="AB75" s="319">
        <v>6.8</v>
      </c>
      <c r="AC75" s="319">
        <v>20000</v>
      </c>
      <c r="AD75" s="317">
        <v>3310</v>
      </c>
      <c r="AE75" s="319">
        <v>1.37</v>
      </c>
      <c r="AF75" s="317">
        <v>10.9</v>
      </c>
      <c r="AG75" s="319">
        <v>3</v>
      </c>
      <c r="AH75" s="318">
        <v>24.489000000000001</v>
      </c>
      <c r="AI75" s="317">
        <v>12.781000000000001</v>
      </c>
      <c r="AJ75" s="319">
        <v>1.2569999999999999</v>
      </c>
      <c r="AK75" s="317">
        <v>23.99</v>
      </c>
      <c r="AL75" s="320">
        <v>30</v>
      </c>
      <c r="AM75" s="316"/>
      <c r="AN75" s="431" t="s">
        <v>128</v>
      </c>
      <c r="AO75" s="434">
        <v>0</v>
      </c>
    </row>
    <row r="76" spans="1:41" x14ac:dyDescent="0.25">
      <c r="A76" s="315" t="s">
        <v>377</v>
      </c>
      <c r="B76" s="316">
        <v>100</v>
      </c>
      <c r="C76" s="316" t="s">
        <v>200</v>
      </c>
      <c r="D76" s="318">
        <v>535</v>
      </c>
      <c r="E76" s="319">
        <v>7.65</v>
      </c>
      <c r="F76" s="319">
        <v>59.4</v>
      </c>
      <c r="G76" s="317">
        <v>29.66</v>
      </c>
      <c r="H76" s="319">
        <v>195</v>
      </c>
      <c r="I76" s="319">
        <v>112</v>
      </c>
      <c r="J76" s="322">
        <v>298</v>
      </c>
      <c r="K76" s="319">
        <v>386</v>
      </c>
      <c r="L76" s="319">
        <v>472</v>
      </c>
      <c r="M76" s="319">
        <v>36</v>
      </c>
      <c r="N76" s="319">
        <v>12</v>
      </c>
      <c r="O76" s="319">
        <v>0.75</v>
      </c>
      <c r="P76" s="319">
        <v>0</v>
      </c>
      <c r="Q76" s="319">
        <v>0</v>
      </c>
      <c r="R76" s="319">
        <v>510</v>
      </c>
      <c r="S76" s="319">
        <v>5.7</v>
      </c>
      <c r="T76" s="319">
        <v>46100</v>
      </c>
      <c r="U76" s="318">
        <v>189000</v>
      </c>
      <c r="V76" s="325">
        <v>491</v>
      </c>
      <c r="W76" s="319">
        <v>2350</v>
      </c>
      <c r="X76" s="319">
        <v>63000</v>
      </c>
      <c r="Y76" s="319">
        <v>471</v>
      </c>
      <c r="Z76" s="319">
        <v>208000</v>
      </c>
      <c r="AA76" s="319">
        <v>372000</v>
      </c>
      <c r="AB76" s="319">
        <v>4.5</v>
      </c>
      <c r="AC76" s="319">
        <v>79000</v>
      </c>
      <c r="AD76" s="319">
        <v>2300</v>
      </c>
      <c r="AE76" s="319">
        <v>1.5</v>
      </c>
      <c r="AF76" s="319">
        <v>3.4</v>
      </c>
      <c r="AG76" s="319">
        <v>23</v>
      </c>
      <c r="AH76" s="318">
        <v>18.509</v>
      </c>
      <c r="AI76" s="317">
        <v>7.1859999999999999</v>
      </c>
      <c r="AJ76" s="319">
        <v>1.3759999999999999</v>
      </c>
      <c r="AK76" s="318">
        <v>51.5</v>
      </c>
      <c r="AL76" s="320">
        <v>40</v>
      </c>
      <c r="AM76" s="321"/>
      <c r="AN76" s="321" t="s">
        <v>526</v>
      </c>
      <c r="AO76" s="433">
        <v>0</v>
      </c>
    </row>
    <row r="77" spans="1:41" x14ac:dyDescent="0.25">
      <c r="A77" s="315" t="s">
        <v>378</v>
      </c>
      <c r="B77" s="316">
        <v>100</v>
      </c>
      <c r="C77" s="316" t="s">
        <v>200</v>
      </c>
      <c r="D77" s="318">
        <v>539</v>
      </c>
      <c r="E77" s="319">
        <v>5.87</v>
      </c>
      <c r="F77" s="319">
        <v>59.24</v>
      </c>
      <c r="G77" s="318">
        <v>32.090000000000003</v>
      </c>
      <c r="H77" s="319">
        <v>30</v>
      </c>
      <c r="I77" s="319">
        <v>63</v>
      </c>
      <c r="J77" s="319">
        <v>282</v>
      </c>
      <c r="K77" s="319">
        <v>745</v>
      </c>
      <c r="L77" s="319">
        <v>608</v>
      </c>
      <c r="M77" s="319">
        <v>56</v>
      </c>
      <c r="N77" s="319">
        <v>7</v>
      </c>
      <c r="O77" s="319">
        <v>0.56000000000000005</v>
      </c>
      <c r="P77" s="319">
        <v>500</v>
      </c>
      <c r="Q77" s="319">
        <v>0</v>
      </c>
      <c r="R77" s="319">
        <v>960</v>
      </c>
      <c r="S77" s="317">
        <v>9.1</v>
      </c>
      <c r="T77" s="319">
        <v>29500</v>
      </c>
      <c r="U77" s="318">
        <v>199000</v>
      </c>
      <c r="V77" s="319">
        <v>60</v>
      </c>
      <c r="W77" s="319">
        <v>240</v>
      </c>
      <c r="X77" s="319">
        <v>12000</v>
      </c>
      <c r="Y77" s="319">
        <v>8</v>
      </c>
      <c r="Z77" s="319">
        <v>176000</v>
      </c>
      <c r="AA77" s="319">
        <v>286000</v>
      </c>
      <c r="AB77" s="319">
        <v>4.5</v>
      </c>
      <c r="AC77" s="319">
        <v>90000</v>
      </c>
      <c r="AD77" s="319">
        <v>740</v>
      </c>
      <c r="AE77" s="319">
        <v>1.3</v>
      </c>
      <c r="AF77" s="319">
        <v>0.2</v>
      </c>
      <c r="AG77" s="319">
        <v>21</v>
      </c>
      <c r="AH77" s="318">
        <v>19.411999999999999</v>
      </c>
      <c r="AI77" s="317">
        <v>9.0969999999999995</v>
      </c>
      <c r="AJ77" s="319">
        <v>1.0129999999999999</v>
      </c>
      <c r="AK77" s="318">
        <v>59</v>
      </c>
      <c r="AL77" s="320">
        <v>44</v>
      </c>
      <c r="AM77" s="326"/>
      <c r="AN77" s="326" t="s">
        <v>527</v>
      </c>
      <c r="AO77" s="433">
        <v>0</v>
      </c>
    </row>
    <row r="78" spans="1:41" x14ac:dyDescent="0.25">
      <c r="A78" s="315" t="s">
        <v>403</v>
      </c>
      <c r="B78" s="316">
        <v>100</v>
      </c>
      <c r="C78" s="316" t="s">
        <v>200</v>
      </c>
      <c r="D78" s="318">
        <v>541</v>
      </c>
      <c r="E78" s="319">
        <v>5.41</v>
      </c>
      <c r="F78" s="319">
        <v>62.16</v>
      </c>
      <c r="G78" s="317">
        <v>29.73</v>
      </c>
      <c r="H78" s="319">
        <v>3</v>
      </c>
      <c r="I78" s="319">
        <v>85</v>
      </c>
      <c r="J78" s="319">
        <v>170</v>
      </c>
      <c r="K78" s="319">
        <v>427</v>
      </c>
      <c r="L78" s="319">
        <v>357</v>
      </c>
      <c r="M78" s="319">
        <v>82</v>
      </c>
      <c r="N78" s="319">
        <v>14</v>
      </c>
      <c r="O78" s="319">
        <v>0.27</v>
      </c>
      <c r="P78" s="319">
        <v>0</v>
      </c>
      <c r="Q78" s="319">
        <v>0</v>
      </c>
      <c r="R78" s="318">
        <v>4960</v>
      </c>
      <c r="S78" s="319">
        <v>1.9</v>
      </c>
      <c r="T78" s="319">
        <v>17600</v>
      </c>
      <c r="U78" s="319">
        <v>108000</v>
      </c>
      <c r="V78" s="319">
        <v>469</v>
      </c>
      <c r="W78" s="317">
        <v>4380</v>
      </c>
      <c r="X78" s="319">
        <v>64000</v>
      </c>
      <c r="Y78" s="319">
        <v>868</v>
      </c>
      <c r="Z78" s="319">
        <v>152000</v>
      </c>
      <c r="AA78" s="319">
        <v>407000</v>
      </c>
      <c r="AB78" s="319">
        <v>3.6</v>
      </c>
      <c r="AC78" s="319">
        <v>41000</v>
      </c>
      <c r="AD78" s="319">
        <v>1060</v>
      </c>
      <c r="AE78" s="319">
        <v>1.07</v>
      </c>
      <c r="AF78" s="319">
        <v>5.4</v>
      </c>
      <c r="AG78" s="319">
        <v>0</v>
      </c>
      <c r="AH78" s="318">
        <v>28.422999999999998</v>
      </c>
      <c r="AI78" s="319">
        <v>0</v>
      </c>
      <c r="AJ78" s="319">
        <v>0</v>
      </c>
      <c r="AK78" s="318">
        <v>54.05</v>
      </c>
      <c r="AL78" s="320">
        <v>30</v>
      </c>
      <c r="AM78" s="321"/>
      <c r="AN78" s="321" t="s">
        <v>528</v>
      </c>
      <c r="AO78" s="433">
        <v>0</v>
      </c>
    </row>
    <row r="79" spans="1:41" x14ac:dyDescent="0.25">
      <c r="A79" s="315" t="s">
        <v>299</v>
      </c>
      <c r="B79" s="316">
        <v>100</v>
      </c>
      <c r="C79" s="316" t="s">
        <v>200</v>
      </c>
      <c r="D79" s="319">
        <v>228</v>
      </c>
      <c r="E79" s="319">
        <v>19.600000000000001</v>
      </c>
      <c r="F79" s="492">
        <v>20.9</v>
      </c>
      <c r="G79" s="317">
        <v>13.7</v>
      </c>
      <c r="H79" s="319">
        <v>0</v>
      </c>
      <c r="I79" s="319">
        <v>78</v>
      </c>
      <c r="J79" s="319">
        <v>241</v>
      </c>
      <c r="K79" s="319">
        <v>2185</v>
      </c>
      <c r="L79" s="319">
        <v>254</v>
      </c>
      <c r="M79" s="319">
        <v>118</v>
      </c>
      <c r="N79" s="319">
        <v>32</v>
      </c>
      <c r="O79" s="319">
        <v>0</v>
      </c>
      <c r="P79" s="319">
        <v>0</v>
      </c>
      <c r="Q79" s="319">
        <v>0</v>
      </c>
      <c r="R79" s="319">
        <v>100</v>
      </c>
      <c r="S79" s="319">
        <v>2.5</v>
      </c>
      <c r="T79" s="319">
        <v>12000</v>
      </c>
      <c r="U79" s="317">
        <v>128000</v>
      </c>
      <c r="V79" s="318">
        <v>3788</v>
      </c>
      <c r="W79" s="318">
        <v>13860</v>
      </c>
      <c r="X79" s="318">
        <v>499000</v>
      </c>
      <c r="Y79" s="318">
        <v>3837</v>
      </c>
      <c r="Z79" s="318">
        <v>734000</v>
      </c>
      <c r="AA79" s="318">
        <v>1524000</v>
      </c>
      <c r="AB79" s="319">
        <v>14.3</v>
      </c>
      <c r="AC79" s="319">
        <v>21000</v>
      </c>
      <c r="AD79" s="318">
        <v>6810</v>
      </c>
      <c r="AE79" s="319">
        <v>3</v>
      </c>
      <c r="AF79" s="318">
        <v>37</v>
      </c>
      <c r="AG79" s="319">
        <v>0</v>
      </c>
      <c r="AH79" s="317">
        <v>8.07</v>
      </c>
      <c r="AI79" s="319">
        <v>4.57</v>
      </c>
      <c r="AJ79" s="319">
        <v>0.44</v>
      </c>
      <c r="AK79" s="319">
        <v>1.75</v>
      </c>
      <c r="AL79" s="320">
        <v>20</v>
      </c>
      <c r="AM79" s="321"/>
      <c r="AN79" s="321" t="s">
        <v>529</v>
      </c>
      <c r="AO79" s="434">
        <v>0</v>
      </c>
    </row>
    <row r="80" spans="1:41" x14ac:dyDescent="0.25">
      <c r="A80" s="315" t="s">
        <v>258</v>
      </c>
      <c r="B80" s="316">
        <v>100</v>
      </c>
      <c r="C80" s="316" t="s">
        <v>200</v>
      </c>
      <c r="D80" s="319">
        <v>354</v>
      </c>
      <c r="E80" s="319">
        <v>3.33</v>
      </c>
      <c r="F80" s="319">
        <v>15.23</v>
      </c>
      <c r="G80" s="318">
        <v>33.49</v>
      </c>
      <c r="H80" s="319">
        <v>0</v>
      </c>
      <c r="I80" s="319">
        <v>66</v>
      </c>
      <c r="J80" s="319">
        <v>20</v>
      </c>
      <c r="K80" s="319">
        <v>540</v>
      </c>
      <c r="L80" s="319">
        <v>300</v>
      </c>
      <c r="M80" s="319">
        <v>54</v>
      </c>
      <c r="N80" s="319">
        <v>26</v>
      </c>
      <c r="O80" s="319">
        <v>0</v>
      </c>
      <c r="P80" s="319">
        <v>3300</v>
      </c>
      <c r="Q80" s="319">
        <v>0</v>
      </c>
      <c r="R80" s="319">
        <v>240</v>
      </c>
      <c r="S80" s="319">
        <v>0.2</v>
      </c>
      <c r="T80" s="319">
        <v>12100</v>
      </c>
      <c r="U80" s="319">
        <v>14000</v>
      </c>
      <c r="V80" s="319">
        <v>435</v>
      </c>
      <c r="W80" s="319">
        <v>2430</v>
      </c>
      <c r="X80" s="319">
        <v>32000</v>
      </c>
      <c r="Y80" s="317">
        <v>1500</v>
      </c>
      <c r="Z80" s="319">
        <v>113000</v>
      </c>
      <c r="AA80" s="319">
        <v>356000</v>
      </c>
      <c r="AB80" s="319">
        <v>10.1</v>
      </c>
      <c r="AC80" s="319">
        <v>20000</v>
      </c>
      <c r="AD80" s="319">
        <v>1100</v>
      </c>
      <c r="AE80" s="319">
        <v>46.99</v>
      </c>
      <c r="AF80" s="317">
        <v>9</v>
      </c>
      <c r="AG80" s="319">
        <v>0</v>
      </c>
      <c r="AH80" s="318">
        <v>29.698</v>
      </c>
      <c r="AI80" s="319">
        <v>1.425</v>
      </c>
      <c r="AJ80" s="319">
        <v>0.36599999999999999</v>
      </c>
      <c r="AK80" s="319">
        <v>6.23</v>
      </c>
      <c r="AL80" s="320">
        <v>45</v>
      </c>
      <c r="AM80" s="321"/>
      <c r="AN80" s="321" t="s">
        <v>530</v>
      </c>
      <c r="AO80" s="433">
        <v>0</v>
      </c>
    </row>
    <row r="81" spans="1:41" x14ac:dyDescent="0.25">
      <c r="A81" s="315" t="s">
        <v>672</v>
      </c>
      <c r="B81" s="316">
        <v>100</v>
      </c>
      <c r="C81" s="316" t="s">
        <v>200</v>
      </c>
      <c r="D81" s="319">
        <v>82</v>
      </c>
      <c r="E81" s="319">
        <v>17.809999999999999</v>
      </c>
      <c r="F81" s="319">
        <v>0</v>
      </c>
      <c r="G81" s="319">
        <v>0.67</v>
      </c>
      <c r="H81" s="319">
        <v>40</v>
      </c>
      <c r="I81" s="319">
        <v>76</v>
      </c>
      <c r="J81" s="319">
        <v>65</v>
      </c>
      <c r="K81" s="319">
        <v>2063</v>
      </c>
      <c r="L81" s="319">
        <v>153</v>
      </c>
      <c r="M81" s="319">
        <v>245</v>
      </c>
      <c r="N81" s="319">
        <v>7</v>
      </c>
      <c r="O81" s="319">
        <v>0.91</v>
      </c>
      <c r="P81" s="319">
        <v>1000</v>
      </c>
      <c r="Q81" s="317">
        <v>36</v>
      </c>
      <c r="R81" s="319">
        <v>640</v>
      </c>
      <c r="S81" s="319">
        <v>0.1</v>
      </c>
      <c r="T81" s="317">
        <v>65200</v>
      </c>
      <c r="U81" s="319">
        <v>16000</v>
      </c>
      <c r="V81" s="319">
        <v>28</v>
      </c>
      <c r="W81" s="319">
        <v>380</v>
      </c>
      <c r="X81" s="319">
        <v>32000</v>
      </c>
      <c r="Y81" s="319">
        <v>15</v>
      </c>
      <c r="Z81" s="319">
        <v>203000</v>
      </c>
      <c r="AA81" s="319">
        <v>413000</v>
      </c>
      <c r="AB81" s="319">
        <v>33.1</v>
      </c>
      <c r="AC81" s="319">
        <v>54000</v>
      </c>
      <c r="AD81" s="319">
        <v>450</v>
      </c>
      <c r="AE81" s="319">
        <v>81.22</v>
      </c>
      <c r="AF81" s="319">
        <v>0</v>
      </c>
      <c r="AG81" s="319">
        <v>43</v>
      </c>
      <c r="AH81" s="319">
        <v>0.13100000000000001</v>
      </c>
      <c r="AI81" s="319">
        <v>9.4E-2</v>
      </c>
      <c r="AJ81" s="319">
        <v>0.23100000000000001</v>
      </c>
      <c r="AK81" s="319">
        <v>0</v>
      </c>
      <c r="AL81" s="320">
        <v>0</v>
      </c>
      <c r="AM81" s="321"/>
      <c r="AN81" s="321" t="s">
        <v>531</v>
      </c>
      <c r="AO81" s="433">
        <v>0</v>
      </c>
    </row>
    <row r="82" spans="1:41" x14ac:dyDescent="0.25">
      <c r="A82" s="315" t="s">
        <v>48</v>
      </c>
      <c r="B82" s="316">
        <v>100</v>
      </c>
      <c r="C82" s="316" t="s">
        <v>200</v>
      </c>
      <c r="D82" s="319">
        <v>30</v>
      </c>
      <c r="E82" s="319">
        <v>2.4500000000000002</v>
      </c>
      <c r="F82" s="319">
        <v>5.69</v>
      </c>
      <c r="G82" s="319">
        <v>0.42</v>
      </c>
      <c r="H82" s="318">
        <v>6668</v>
      </c>
      <c r="I82" s="319">
        <v>54</v>
      </c>
      <c r="J82" s="319">
        <v>130</v>
      </c>
      <c r="K82" s="319">
        <v>742</v>
      </c>
      <c r="L82" s="319">
        <v>267</v>
      </c>
      <c r="M82" s="319">
        <v>165</v>
      </c>
      <c r="N82" s="317">
        <v>166</v>
      </c>
      <c r="O82" s="319">
        <v>0</v>
      </c>
      <c r="P82" s="318">
        <v>35300</v>
      </c>
      <c r="Q82" s="319">
        <v>0</v>
      </c>
      <c r="R82" s="318">
        <v>2260</v>
      </c>
      <c r="S82" s="318">
        <v>510.8</v>
      </c>
      <c r="T82" s="319">
        <v>23200</v>
      </c>
      <c r="U82" s="317">
        <v>145000</v>
      </c>
      <c r="V82" s="319">
        <v>39</v>
      </c>
      <c r="W82" s="319">
        <v>190</v>
      </c>
      <c r="X82" s="319">
        <v>9000</v>
      </c>
      <c r="Y82" s="319">
        <v>276</v>
      </c>
      <c r="Z82" s="319">
        <v>10000</v>
      </c>
      <c r="AA82" s="319">
        <v>169000</v>
      </c>
      <c r="AB82" s="319">
        <v>1.3</v>
      </c>
      <c r="AC82" s="319">
        <v>20000</v>
      </c>
      <c r="AD82" s="319">
        <v>130</v>
      </c>
      <c r="AE82" s="317">
        <v>90.55</v>
      </c>
      <c r="AF82" s="319">
        <v>3.6</v>
      </c>
      <c r="AG82" s="319">
        <v>0</v>
      </c>
      <c r="AH82" s="319">
        <v>5.5E-2</v>
      </c>
      <c r="AI82" s="319">
        <v>0.03</v>
      </c>
      <c r="AJ82" s="319">
        <v>0.20100000000000001</v>
      </c>
      <c r="AK82" s="319">
        <v>0.46</v>
      </c>
      <c r="AL82" s="320">
        <v>15</v>
      </c>
      <c r="AM82" s="321"/>
      <c r="AN82" s="321" t="s">
        <v>49</v>
      </c>
      <c r="AO82" s="433">
        <v>0</v>
      </c>
    </row>
    <row r="83" spans="1:41" x14ac:dyDescent="0.25">
      <c r="A83" s="315" t="s">
        <v>390</v>
      </c>
      <c r="B83" s="316">
        <v>100</v>
      </c>
      <c r="C83" s="316" t="s">
        <v>200</v>
      </c>
      <c r="D83" s="319">
        <v>365</v>
      </c>
      <c r="E83" s="319">
        <v>9.42</v>
      </c>
      <c r="F83" s="317">
        <v>74.260000000000005</v>
      </c>
      <c r="G83" s="319">
        <v>4.74</v>
      </c>
      <c r="H83" s="319">
        <v>214</v>
      </c>
      <c r="I83" s="319">
        <v>385</v>
      </c>
      <c r="J83" s="319">
        <v>201</v>
      </c>
      <c r="K83" s="319">
        <v>3627</v>
      </c>
      <c r="L83" s="319">
        <v>424</v>
      </c>
      <c r="M83" s="318">
        <v>622</v>
      </c>
      <c r="N83" s="319">
        <v>19</v>
      </c>
      <c r="O83" s="319">
        <v>0</v>
      </c>
      <c r="P83" s="319">
        <v>0</v>
      </c>
      <c r="Q83" s="319">
        <v>0</v>
      </c>
      <c r="R83" s="319">
        <v>490</v>
      </c>
      <c r="S83" s="319">
        <v>0.3</v>
      </c>
      <c r="T83" s="319">
        <v>0</v>
      </c>
      <c r="U83" s="319">
        <v>7000</v>
      </c>
      <c r="V83" s="319">
        <v>314</v>
      </c>
      <c r="W83" s="319">
        <v>2710</v>
      </c>
      <c r="X83" s="317">
        <v>127000</v>
      </c>
      <c r="Y83" s="319">
        <v>485</v>
      </c>
      <c r="Z83" s="319">
        <v>210000</v>
      </c>
      <c r="AA83" s="319">
        <v>287000</v>
      </c>
      <c r="AB83" s="319">
        <v>15.5</v>
      </c>
      <c r="AC83" s="319">
        <v>35000</v>
      </c>
      <c r="AD83" s="319">
        <v>2210</v>
      </c>
      <c r="AE83" s="319">
        <v>10.37</v>
      </c>
      <c r="AF83" s="319">
        <v>7.3</v>
      </c>
      <c r="AG83" s="319">
        <v>0</v>
      </c>
      <c r="AH83" s="319">
        <v>0.66700000000000004</v>
      </c>
      <c r="AI83" s="319">
        <v>1.2509999999999999</v>
      </c>
      <c r="AJ83" s="317">
        <v>2.1629999999999998</v>
      </c>
      <c r="AK83" s="319">
        <v>0.64</v>
      </c>
      <c r="AL83" s="323">
        <v>60</v>
      </c>
      <c r="AM83" s="321"/>
      <c r="AN83" s="321" t="s">
        <v>532</v>
      </c>
      <c r="AO83" s="433">
        <v>0</v>
      </c>
    </row>
    <row r="84" spans="1:41" x14ac:dyDescent="0.25">
      <c r="A84" s="315" t="s">
        <v>389</v>
      </c>
      <c r="B84" s="316">
        <v>100</v>
      </c>
      <c r="C84" s="316" t="s">
        <v>200</v>
      </c>
      <c r="D84" s="319">
        <v>86</v>
      </c>
      <c r="E84" s="319">
        <v>3.27</v>
      </c>
      <c r="F84" s="319">
        <v>18.7</v>
      </c>
      <c r="G84" s="319">
        <v>1.35</v>
      </c>
      <c r="H84" s="319">
        <v>187</v>
      </c>
      <c r="I84" s="319">
        <v>155</v>
      </c>
      <c r="J84" s="319">
        <v>55</v>
      </c>
      <c r="K84" s="319">
        <v>1770</v>
      </c>
      <c r="L84" s="319">
        <v>717</v>
      </c>
      <c r="M84" s="319">
        <v>93</v>
      </c>
      <c r="N84" s="319">
        <v>42</v>
      </c>
      <c r="O84" s="319">
        <v>0</v>
      </c>
      <c r="P84" s="319">
        <v>6800</v>
      </c>
      <c r="Q84" s="319">
        <v>0</v>
      </c>
      <c r="R84" s="319">
        <v>70</v>
      </c>
      <c r="S84" s="319">
        <v>0.3</v>
      </c>
      <c r="T84" s="319">
        <v>23000</v>
      </c>
      <c r="U84" s="319">
        <v>2000</v>
      </c>
      <c r="V84" s="319">
        <v>54</v>
      </c>
      <c r="W84" s="319">
        <v>520</v>
      </c>
      <c r="X84" s="319">
        <v>37000</v>
      </c>
      <c r="Y84" s="319">
        <v>163</v>
      </c>
      <c r="Z84" s="319">
        <v>89000</v>
      </c>
      <c r="AA84" s="319">
        <v>270000</v>
      </c>
      <c r="AB84" s="319">
        <v>0.6</v>
      </c>
      <c r="AC84" s="319">
        <v>15000</v>
      </c>
      <c r="AD84" s="319">
        <v>460</v>
      </c>
      <c r="AE84" s="319">
        <v>76.05</v>
      </c>
      <c r="AF84" s="319">
        <v>2</v>
      </c>
      <c r="AG84" s="319">
        <v>0</v>
      </c>
      <c r="AH84" s="319">
        <v>0.32500000000000001</v>
      </c>
      <c r="AI84" s="319">
        <v>0.432</v>
      </c>
      <c r="AJ84" s="319">
        <v>0.48699999999999999</v>
      </c>
      <c r="AK84" s="319">
        <v>6.26</v>
      </c>
      <c r="AL84" s="320">
        <v>54</v>
      </c>
      <c r="AM84" s="321"/>
      <c r="AN84" s="321" t="s">
        <v>533</v>
      </c>
      <c r="AO84" s="433">
        <v>0</v>
      </c>
    </row>
    <row r="85" spans="1:41" x14ac:dyDescent="0.25">
      <c r="A85" s="315" t="s">
        <v>374</v>
      </c>
      <c r="B85" s="316">
        <v>100</v>
      </c>
      <c r="C85" s="316" t="s">
        <v>200</v>
      </c>
      <c r="D85" s="318">
        <v>884</v>
      </c>
      <c r="E85" s="319">
        <v>0</v>
      </c>
      <c r="F85" s="319">
        <v>0</v>
      </c>
      <c r="G85" s="318">
        <v>100</v>
      </c>
      <c r="H85" s="319">
        <v>0</v>
      </c>
      <c r="I85" s="319">
        <v>0</v>
      </c>
      <c r="J85" s="319">
        <v>0</v>
      </c>
      <c r="K85" s="319">
        <v>0</v>
      </c>
      <c r="L85" s="319">
        <v>0</v>
      </c>
      <c r="M85" s="319">
        <v>0</v>
      </c>
      <c r="N85" s="319">
        <v>0</v>
      </c>
      <c r="O85" s="319">
        <v>0</v>
      </c>
      <c r="P85" s="319">
        <v>0</v>
      </c>
      <c r="Q85" s="319">
        <v>0</v>
      </c>
      <c r="R85" s="318">
        <v>14300</v>
      </c>
      <c r="S85" s="319">
        <v>1.9</v>
      </c>
      <c r="T85" s="319">
        <v>200</v>
      </c>
      <c r="U85" s="319">
        <v>0</v>
      </c>
      <c r="V85" s="319">
        <v>0</v>
      </c>
      <c r="W85" s="319">
        <v>0</v>
      </c>
      <c r="X85" s="319">
        <v>0</v>
      </c>
      <c r="Y85" s="319">
        <v>0</v>
      </c>
      <c r="Z85" s="319">
        <v>0</v>
      </c>
      <c r="AA85" s="319">
        <v>0</v>
      </c>
      <c r="AB85" s="319">
        <v>0</v>
      </c>
      <c r="AC85" s="319">
        <v>0</v>
      </c>
      <c r="AD85" s="319">
        <v>0</v>
      </c>
      <c r="AE85" s="319">
        <v>0</v>
      </c>
      <c r="AF85" s="319">
        <v>0</v>
      </c>
      <c r="AG85" s="319">
        <v>0</v>
      </c>
      <c r="AH85" s="318">
        <v>12.948</v>
      </c>
      <c r="AI85" s="318">
        <v>27.576000000000001</v>
      </c>
      <c r="AJ85" s="318">
        <v>54.677</v>
      </c>
      <c r="AK85" s="319">
        <v>0</v>
      </c>
      <c r="AL85" s="320">
        <v>0</v>
      </c>
      <c r="AM85" s="321"/>
      <c r="AN85" s="321" t="s">
        <v>534</v>
      </c>
      <c r="AO85" s="433">
        <v>0</v>
      </c>
    </row>
    <row r="86" spans="1:41" x14ac:dyDescent="0.25">
      <c r="A86" s="315" t="s">
        <v>268</v>
      </c>
      <c r="B86" s="316">
        <v>100</v>
      </c>
      <c r="C86" s="316" t="s">
        <v>200</v>
      </c>
      <c r="D86" s="319">
        <v>72</v>
      </c>
      <c r="E86" s="319">
        <v>12.39</v>
      </c>
      <c r="F86" s="319">
        <v>2.72</v>
      </c>
      <c r="G86" s="319">
        <v>1.02</v>
      </c>
      <c r="H86" s="319">
        <v>41</v>
      </c>
      <c r="I86" s="319">
        <v>21</v>
      </c>
      <c r="J86" s="319">
        <v>165</v>
      </c>
      <c r="K86" s="319">
        <v>128</v>
      </c>
      <c r="L86" s="319">
        <v>215</v>
      </c>
      <c r="M86" s="319">
        <v>68</v>
      </c>
      <c r="N86" s="319">
        <v>12</v>
      </c>
      <c r="O86" s="319">
        <v>0.63</v>
      </c>
      <c r="P86" s="319">
        <v>0</v>
      </c>
      <c r="Q86" s="319">
        <v>0</v>
      </c>
      <c r="R86" s="319">
        <v>10</v>
      </c>
      <c r="S86" s="319">
        <v>0.1</v>
      </c>
      <c r="T86" s="319">
        <v>17500</v>
      </c>
      <c r="U86" s="319">
        <v>61000</v>
      </c>
      <c r="V86" s="319">
        <v>28</v>
      </c>
      <c r="W86" s="319">
        <v>140</v>
      </c>
      <c r="X86" s="319">
        <v>5000</v>
      </c>
      <c r="Y86" s="319">
        <v>3</v>
      </c>
      <c r="Z86" s="319">
        <v>134000</v>
      </c>
      <c r="AA86" s="319">
        <v>86000</v>
      </c>
      <c r="AB86" s="319">
        <v>9</v>
      </c>
      <c r="AC86" s="317">
        <v>406000</v>
      </c>
      <c r="AD86" s="319">
        <v>380</v>
      </c>
      <c r="AE86" s="319">
        <v>82.48</v>
      </c>
      <c r="AF86" s="319">
        <v>0</v>
      </c>
      <c r="AG86" s="319">
        <v>4</v>
      </c>
      <c r="AH86" s="319">
        <v>0.64500000000000002</v>
      </c>
      <c r="AI86" s="319">
        <v>0.29099999999999998</v>
      </c>
      <c r="AJ86" s="319">
        <v>3.1E-2</v>
      </c>
      <c r="AK86" s="319">
        <v>2.72</v>
      </c>
      <c r="AL86" s="320">
        <v>30</v>
      </c>
      <c r="AM86" s="321"/>
      <c r="AN86" s="321" t="s">
        <v>535</v>
      </c>
      <c r="AO86" s="433">
        <v>0</v>
      </c>
    </row>
    <row r="87" spans="1:41" x14ac:dyDescent="0.25">
      <c r="A87" s="315" t="s">
        <v>270</v>
      </c>
      <c r="B87" s="316">
        <v>100</v>
      </c>
      <c r="C87" s="316" t="s">
        <v>200</v>
      </c>
      <c r="D87" s="319">
        <v>86</v>
      </c>
      <c r="E87" s="319">
        <v>11.83</v>
      </c>
      <c r="F87" s="319">
        <v>3.66</v>
      </c>
      <c r="G87" s="319">
        <v>2.4500000000000002</v>
      </c>
      <c r="H87" s="319">
        <v>74</v>
      </c>
      <c r="I87" s="319">
        <v>41</v>
      </c>
      <c r="J87" s="319">
        <v>198</v>
      </c>
      <c r="K87" s="319">
        <v>108</v>
      </c>
      <c r="L87" s="319">
        <v>253</v>
      </c>
      <c r="M87" s="319">
        <v>22</v>
      </c>
      <c r="N87" s="319">
        <v>10</v>
      </c>
      <c r="O87" s="319">
        <v>0.45</v>
      </c>
      <c r="P87" s="319">
        <v>0</v>
      </c>
      <c r="Q87" s="319">
        <v>0</v>
      </c>
      <c r="R87" s="319">
        <v>40</v>
      </c>
      <c r="S87" s="319">
        <v>0</v>
      </c>
      <c r="T87" s="319">
        <v>16300</v>
      </c>
      <c r="U87" s="319">
        <v>91000</v>
      </c>
      <c r="V87" s="319">
        <v>30</v>
      </c>
      <c r="W87" s="319">
        <v>150</v>
      </c>
      <c r="X87" s="319">
        <v>7000</v>
      </c>
      <c r="Y87" s="319">
        <v>7</v>
      </c>
      <c r="Z87" s="319">
        <v>163000</v>
      </c>
      <c r="AA87" s="319">
        <v>84000</v>
      </c>
      <c r="AB87" s="319">
        <v>9.9</v>
      </c>
      <c r="AC87" s="319">
        <v>330000</v>
      </c>
      <c r="AD87" s="319">
        <v>410</v>
      </c>
      <c r="AE87" s="319">
        <v>80.69</v>
      </c>
      <c r="AF87" s="319">
        <v>0</v>
      </c>
      <c r="AG87" s="319">
        <v>10</v>
      </c>
      <c r="AH87" s="319">
        <v>0.97899999999999998</v>
      </c>
      <c r="AI87" s="319">
        <v>0.443</v>
      </c>
      <c r="AJ87" s="319">
        <v>7.0000000000000007E-2</v>
      </c>
      <c r="AK87" s="319">
        <v>3.67</v>
      </c>
      <c r="AL87" s="320">
        <v>30</v>
      </c>
      <c r="AM87" s="321"/>
      <c r="AN87" s="321" t="s">
        <v>536</v>
      </c>
      <c r="AO87" s="433">
        <v>0</v>
      </c>
    </row>
    <row r="88" spans="1:41" x14ac:dyDescent="0.25">
      <c r="A88" s="315" t="s">
        <v>278</v>
      </c>
      <c r="B88" s="316">
        <v>100</v>
      </c>
      <c r="C88" s="316" t="s">
        <v>200</v>
      </c>
      <c r="D88" s="319">
        <v>98</v>
      </c>
      <c r="E88" s="319">
        <v>11.12</v>
      </c>
      <c r="F88" s="319">
        <v>3.38</v>
      </c>
      <c r="G88" s="319">
        <v>4.3</v>
      </c>
      <c r="H88" s="319">
        <v>140</v>
      </c>
      <c r="I88" s="319">
        <v>27</v>
      </c>
      <c r="J88" s="319">
        <v>163</v>
      </c>
      <c r="K88" s="319">
        <v>99</v>
      </c>
      <c r="L88" s="319">
        <v>557</v>
      </c>
      <c r="M88" s="319">
        <v>46</v>
      </c>
      <c r="N88" s="319">
        <v>12</v>
      </c>
      <c r="O88" s="319">
        <v>0.43</v>
      </c>
      <c r="P88" s="319">
        <v>0</v>
      </c>
      <c r="Q88" s="322">
        <v>3</v>
      </c>
      <c r="R88" s="319">
        <v>80</v>
      </c>
      <c r="S88" s="319">
        <v>0</v>
      </c>
      <c r="T88" s="319">
        <v>18400</v>
      </c>
      <c r="U88" s="319">
        <v>83000</v>
      </c>
      <c r="V88" s="319">
        <v>29</v>
      </c>
      <c r="W88" s="319">
        <v>70</v>
      </c>
      <c r="X88" s="319">
        <v>8000</v>
      </c>
      <c r="Y88" s="319">
        <v>2</v>
      </c>
      <c r="Z88" s="319">
        <v>159000</v>
      </c>
      <c r="AA88" s="319">
        <v>104000</v>
      </c>
      <c r="AB88" s="319">
        <v>9.6999999999999993</v>
      </c>
      <c r="AC88" s="319">
        <v>364000</v>
      </c>
      <c r="AD88" s="319">
        <v>400</v>
      </c>
      <c r="AE88" s="319">
        <v>79.790000000000006</v>
      </c>
      <c r="AF88" s="319">
        <v>0</v>
      </c>
      <c r="AG88" s="319">
        <v>17</v>
      </c>
      <c r="AH88" s="319">
        <v>1.718</v>
      </c>
      <c r="AI88" s="319">
        <v>0.77800000000000002</v>
      </c>
      <c r="AJ88" s="319">
        <v>0.123</v>
      </c>
      <c r="AK88" s="319">
        <v>2.67</v>
      </c>
      <c r="AL88" s="320">
        <v>30</v>
      </c>
      <c r="AM88" s="321"/>
      <c r="AN88" s="321" t="s">
        <v>537</v>
      </c>
      <c r="AO88" s="433">
        <v>0</v>
      </c>
    </row>
    <row r="89" spans="1:41" x14ac:dyDescent="0.25">
      <c r="A89" s="315" t="s">
        <v>269</v>
      </c>
      <c r="B89" s="316">
        <v>100</v>
      </c>
      <c r="C89" s="316" t="s">
        <v>200</v>
      </c>
      <c r="D89" s="319">
        <v>72</v>
      </c>
      <c r="E89" s="319">
        <v>10.34</v>
      </c>
      <c r="F89" s="319">
        <v>6.66</v>
      </c>
      <c r="G89" s="319">
        <v>0.28999999999999998</v>
      </c>
      <c r="H89" s="319">
        <v>8</v>
      </c>
      <c r="I89" s="319">
        <v>23</v>
      </c>
      <c r="J89" s="319">
        <v>226</v>
      </c>
      <c r="K89" s="319">
        <v>144</v>
      </c>
      <c r="L89" s="319">
        <v>446</v>
      </c>
      <c r="M89" s="319">
        <v>16</v>
      </c>
      <c r="N89" s="319">
        <v>9</v>
      </c>
      <c r="O89" s="319">
        <v>0.46</v>
      </c>
      <c r="P89" s="319">
        <v>0</v>
      </c>
      <c r="Q89" s="319">
        <v>0</v>
      </c>
      <c r="R89" s="319">
        <v>10</v>
      </c>
      <c r="S89" s="319">
        <v>0</v>
      </c>
      <c r="T89" s="319">
        <v>17900</v>
      </c>
      <c r="U89" s="319">
        <v>86000</v>
      </c>
      <c r="V89" s="319">
        <v>30</v>
      </c>
      <c r="W89" s="319">
        <v>150</v>
      </c>
      <c r="X89" s="319">
        <v>11000</v>
      </c>
      <c r="Y89" s="319">
        <v>22</v>
      </c>
      <c r="Z89" s="319">
        <v>190000</v>
      </c>
      <c r="AA89" s="319">
        <v>137000</v>
      </c>
      <c r="AB89" s="319">
        <v>9.4</v>
      </c>
      <c r="AC89" s="319">
        <v>330000</v>
      </c>
      <c r="AD89" s="319">
        <v>470</v>
      </c>
      <c r="AE89" s="319">
        <v>81.010000000000005</v>
      </c>
      <c r="AF89" s="319">
        <v>0</v>
      </c>
      <c r="AG89" s="319">
        <v>7</v>
      </c>
      <c r="AH89" s="319">
        <v>0.16900000000000001</v>
      </c>
      <c r="AI89" s="319">
        <v>7.9000000000000001E-2</v>
      </c>
      <c r="AJ89" s="319">
        <v>3.0000000000000001E-3</v>
      </c>
      <c r="AK89" s="319">
        <v>1.85</v>
      </c>
      <c r="AL89" s="320">
        <v>30</v>
      </c>
      <c r="AM89" s="321"/>
      <c r="AN89" s="321" t="s">
        <v>538</v>
      </c>
      <c r="AO89" s="433">
        <v>0</v>
      </c>
    </row>
    <row r="90" spans="1:41" x14ac:dyDescent="0.25">
      <c r="A90" s="315" t="s">
        <v>198</v>
      </c>
      <c r="B90" s="316">
        <v>100</v>
      </c>
      <c r="C90" s="316" t="s">
        <v>200</v>
      </c>
      <c r="D90" s="317">
        <v>376</v>
      </c>
      <c r="E90" s="319">
        <v>12.76</v>
      </c>
      <c r="F90" s="318">
        <v>77.430000000000007</v>
      </c>
      <c r="G90" s="319">
        <v>0.64</v>
      </c>
      <c r="H90" s="319">
        <v>0</v>
      </c>
      <c r="I90" s="319">
        <v>163</v>
      </c>
      <c r="J90" s="319">
        <v>78</v>
      </c>
      <c r="K90" s="319">
        <v>3490</v>
      </c>
      <c r="L90" s="317">
        <v>1243</v>
      </c>
      <c r="M90" s="319">
        <v>110</v>
      </c>
      <c r="N90" s="319">
        <v>20</v>
      </c>
      <c r="O90" s="319">
        <v>0</v>
      </c>
      <c r="P90" s="319">
        <v>0</v>
      </c>
      <c r="Q90" s="319">
        <v>0</v>
      </c>
      <c r="R90" s="319">
        <v>0</v>
      </c>
      <c r="S90" s="319">
        <v>0</v>
      </c>
      <c r="T90" s="319">
        <v>0</v>
      </c>
      <c r="U90" s="319">
        <v>24000</v>
      </c>
      <c r="V90" s="319">
        <v>247</v>
      </c>
      <c r="W90" s="319">
        <v>1080</v>
      </c>
      <c r="X90" s="319">
        <v>44000</v>
      </c>
      <c r="Y90" s="319">
        <v>780</v>
      </c>
      <c r="Z90" s="319">
        <v>170000</v>
      </c>
      <c r="AA90" s="319">
        <v>166000</v>
      </c>
      <c r="AB90" s="319">
        <v>0</v>
      </c>
      <c r="AC90" s="319">
        <v>10000</v>
      </c>
      <c r="AD90" s="319">
        <v>830</v>
      </c>
      <c r="AE90" s="319">
        <v>8.56</v>
      </c>
      <c r="AF90" s="319">
        <v>5</v>
      </c>
      <c r="AG90" s="319">
        <v>0</v>
      </c>
      <c r="AH90" s="319">
        <v>0.11700000000000001</v>
      </c>
      <c r="AI90" s="319">
        <v>8.8999999999999996E-2</v>
      </c>
      <c r="AJ90" s="319">
        <v>0.252</v>
      </c>
      <c r="AK90" s="319">
        <v>0</v>
      </c>
      <c r="AL90" s="323">
        <v>62</v>
      </c>
      <c r="AM90" s="327"/>
      <c r="AN90" s="321" t="s">
        <v>540</v>
      </c>
      <c r="AO90" s="433">
        <v>0</v>
      </c>
    </row>
    <row r="91" spans="1:41" x14ac:dyDescent="0.25">
      <c r="A91" s="315" t="s">
        <v>343</v>
      </c>
      <c r="B91" s="316">
        <v>100</v>
      </c>
      <c r="C91" s="316" t="s">
        <v>200</v>
      </c>
      <c r="D91" s="319">
        <v>87</v>
      </c>
      <c r="E91" s="319">
        <v>18.059999999999999</v>
      </c>
      <c r="F91" s="319">
        <v>0.04</v>
      </c>
      <c r="G91" s="319">
        <v>1.08</v>
      </c>
      <c r="H91" s="319">
        <v>5</v>
      </c>
      <c r="I91" s="319">
        <v>80</v>
      </c>
      <c r="J91" s="319">
        <v>40</v>
      </c>
      <c r="K91" s="319">
        <v>2700</v>
      </c>
      <c r="L91" s="319">
        <v>350</v>
      </c>
      <c r="M91" s="319">
        <v>150</v>
      </c>
      <c r="N91" s="319">
        <v>44</v>
      </c>
      <c r="O91" s="318">
        <v>9</v>
      </c>
      <c r="P91" s="319">
        <v>3000</v>
      </c>
      <c r="Q91" s="319">
        <v>0</v>
      </c>
      <c r="R91" s="319">
        <v>0</v>
      </c>
      <c r="S91" s="319">
        <v>0</v>
      </c>
      <c r="T91" s="319">
        <v>0</v>
      </c>
      <c r="U91" s="319">
        <v>89000</v>
      </c>
      <c r="V91" s="317">
        <v>669</v>
      </c>
      <c r="W91" s="319">
        <v>740</v>
      </c>
      <c r="X91" s="319">
        <v>34000</v>
      </c>
      <c r="Y91" s="319">
        <v>150</v>
      </c>
      <c r="Z91" s="319">
        <v>229000</v>
      </c>
      <c r="AA91" s="319">
        <v>329000</v>
      </c>
      <c r="AB91" s="317">
        <v>37.4</v>
      </c>
      <c r="AC91" s="319">
        <v>293000</v>
      </c>
      <c r="AD91" s="318">
        <v>3540</v>
      </c>
      <c r="AE91" s="319">
        <v>79.02</v>
      </c>
      <c r="AF91" s="319">
        <v>0</v>
      </c>
      <c r="AG91" s="317">
        <v>78</v>
      </c>
      <c r="AH91" s="319">
        <v>0.222</v>
      </c>
      <c r="AI91" s="319">
        <v>0.192</v>
      </c>
      <c r="AJ91" s="319">
        <v>0.38700000000000001</v>
      </c>
      <c r="AK91" s="319">
        <v>0</v>
      </c>
      <c r="AL91" s="320">
        <v>0</v>
      </c>
      <c r="AM91" s="321"/>
      <c r="AN91" s="321" t="s">
        <v>541</v>
      </c>
      <c r="AO91" s="434">
        <v>0</v>
      </c>
    </row>
    <row r="92" spans="1:41" x14ac:dyDescent="0.25">
      <c r="A92" s="315" t="s">
        <v>129</v>
      </c>
      <c r="B92" s="316">
        <v>100</v>
      </c>
      <c r="C92" s="316" t="s">
        <v>200</v>
      </c>
      <c r="D92" s="319">
        <v>99</v>
      </c>
      <c r="E92" s="317">
        <v>20.52</v>
      </c>
      <c r="F92" s="319">
        <v>0</v>
      </c>
      <c r="G92" s="319">
        <v>1.23</v>
      </c>
      <c r="H92" s="319">
        <v>7</v>
      </c>
      <c r="I92" s="319">
        <v>80</v>
      </c>
      <c r="J92" s="319">
        <v>84</v>
      </c>
      <c r="K92" s="319">
        <v>1370</v>
      </c>
      <c r="L92" s="319">
        <v>360</v>
      </c>
      <c r="M92" s="319">
        <v>150</v>
      </c>
      <c r="N92" s="319">
        <v>43</v>
      </c>
      <c r="O92" s="319">
        <v>0.46</v>
      </c>
      <c r="P92" s="319">
        <v>2700</v>
      </c>
      <c r="Q92" s="319">
        <v>0</v>
      </c>
      <c r="R92" s="317">
        <v>1840</v>
      </c>
      <c r="S92" s="319">
        <v>0.1</v>
      </c>
      <c r="T92" s="319">
        <v>33600</v>
      </c>
      <c r="U92" s="319">
        <v>101000</v>
      </c>
      <c r="V92" s="317">
        <v>760</v>
      </c>
      <c r="W92" s="319">
        <v>840</v>
      </c>
      <c r="X92" s="319">
        <v>39000</v>
      </c>
      <c r="Y92" s="319">
        <v>190</v>
      </c>
      <c r="Z92" s="319">
        <v>260000</v>
      </c>
      <c r="AA92" s="319">
        <v>374000</v>
      </c>
      <c r="AB92" s="319">
        <v>31.8</v>
      </c>
      <c r="AC92" s="319">
        <v>333000</v>
      </c>
      <c r="AD92" s="318">
        <v>4020</v>
      </c>
      <c r="AE92" s="319">
        <v>76.16</v>
      </c>
      <c r="AF92" s="319">
        <v>0</v>
      </c>
      <c r="AG92" s="317">
        <v>89</v>
      </c>
      <c r="AH92" s="319">
        <v>0.252</v>
      </c>
      <c r="AI92" s="319">
        <v>0.218</v>
      </c>
      <c r="AJ92" s="319">
        <v>0.44</v>
      </c>
      <c r="AK92" s="319">
        <v>0</v>
      </c>
      <c r="AL92" s="320">
        <v>0</v>
      </c>
      <c r="AM92" s="321"/>
      <c r="AN92" s="321" t="s">
        <v>130</v>
      </c>
      <c r="AO92" s="434">
        <v>0</v>
      </c>
    </row>
    <row r="93" spans="1:41" x14ac:dyDescent="0.25">
      <c r="A93" s="315" t="s">
        <v>54</v>
      </c>
      <c r="B93" s="316">
        <v>100</v>
      </c>
      <c r="C93" s="316" t="s">
        <v>200</v>
      </c>
      <c r="D93" s="319">
        <v>0</v>
      </c>
      <c r="E93" s="319">
        <v>0</v>
      </c>
      <c r="F93" s="319">
        <v>0</v>
      </c>
      <c r="G93" s="319">
        <v>0</v>
      </c>
      <c r="H93" s="319">
        <v>0</v>
      </c>
      <c r="I93" s="319">
        <v>0</v>
      </c>
      <c r="J93" s="319">
        <v>0</v>
      </c>
      <c r="K93" s="319">
        <v>0</v>
      </c>
      <c r="L93" s="319">
        <v>0</v>
      </c>
      <c r="M93" s="319">
        <v>0</v>
      </c>
      <c r="N93" s="319">
        <v>0</v>
      </c>
      <c r="O93" s="319">
        <v>0</v>
      </c>
      <c r="P93" s="319">
        <v>0</v>
      </c>
      <c r="Q93" s="319">
        <v>0</v>
      </c>
      <c r="R93" s="319">
        <v>0</v>
      </c>
      <c r="S93" s="319">
        <v>0</v>
      </c>
      <c r="T93" s="319">
        <v>0</v>
      </c>
      <c r="U93" s="319">
        <v>0</v>
      </c>
      <c r="V93" s="319">
        <v>0</v>
      </c>
      <c r="W93" s="319">
        <v>0</v>
      </c>
      <c r="X93" s="319">
        <v>0</v>
      </c>
      <c r="Y93" s="319">
        <v>0</v>
      </c>
      <c r="Z93" s="319">
        <v>0</v>
      </c>
      <c r="AA93" s="319">
        <v>0</v>
      </c>
      <c r="AB93" s="319">
        <v>0</v>
      </c>
      <c r="AC93" s="319">
        <v>0</v>
      </c>
      <c r="AD93" s="319">
        <v>0</v>
      </c>
      <c r="AE93" s="319">
        <v>0</v>
      </c>
      <c r="AF93" s="319">
        <v>0</v>
      </c>
      <c r="AG93" s="319">
        <v>0</v>
      </c>
      <c r="AH93" s="319">
        <v>0</v>
      </c>
      <c r="AI93" s="319">
        <v>0</v>
      </c>
      <c r="AJ93" s="319">
        <v>0</v>
      </c>
      <c r="AK93" s="319">
        <v>0</v>
      </c>
      <c r="AL93" s="320">
        <v>0</v>
      </c>
      <c r="AM93" s="321" t="s">
        <v>55</v>
      </c>
      <c r="AN93" s="321" t="s">
        <v>54</v>
      </c>
      <c r="AO93" s="433">
        <v>0</v>
      </c>
    </row>
    <row r="94" spans="1:41" x14ac:dyDescent="0.25">
      <c r="A94" s="335" t="s">
        <v>789</v>
      </c>
      <c r="B94" s="336">
        <v>100</v>
      </c>
      <c r="C94" s="336" t="s">
        <v>200</v>
      </c>
      <c r="D94" s="325">
        <v>351</v>
      </c>
      <c r="E94" s="325">
        <v>13</v>
      </c>
      <c r="F94" s="325">
        <v>48</v>
      </c>
      <c r="G94" s="325">
        <v>6.5</v>
      </c>
      <c r="H94" s="325">
        <v>0</v>
      </c>
      <c r="I94" s="325">
        <v>243</v>
      </c>
      <c r="J94" s="325">
        <v>145</v>
      </c>
      <c r="K94" s="325">
        <v>1040</v>
      </c>
      <c r="L94" s="325">
        <v>676</v>
      </c>
      <c r="M94" s="325">
        <v>210</v>
      </c>
      <c r="N94" s="325">
        <v>47</v>
      </c>
      <c r="O94" s="325">
        <v>0</v>
      </c>
      <c r="P94" s="325">
        <v>0</v>
      </c>
      <c r="Q94" s="325">
        <v>0</v>
      </c>
      <c r="R94" s="325">
        <v>810</v>
      </c>
      <c r="S94" s="325">
        <v>6</v>
      </c>
      <c r="T94" s="325">
        <v>20200</v>
      </c>
      <c r="U94" s="325">
        <v>31000</v>
      </c>
      <c r="V94" s="325">
        <v>255</v>
      </c>
      <c r="W94" s="325">
        <v>2430</v>
      </c>
      <c r="X94" s="325">
        <v>78000</v>
      </c>
      <c r="Y94" s="325">
        <v>2475</v>
      </c>
      <c r="Z94" s="325">
        <v>269000</v>
      </c>
      <c r="AA94" s="325">
        <v>319000</v>
      </c>
      <c r="AB94" s="325">
        <v>36.6</v>
      </c>
      <c r="AC94" s="325">
        <v>500000</v>
      </c>
      <c r="AD94" s="325">
        <v>2390</v>
      </c>
      <c r="AE94" s="325">
        <v>6.1</v>
      </c>
      <c r="AF94" s="325">
        <v>24</v>
      </c>
      <c r="AG94" s="325">
        <v>0</v>
      </c>
      <c r="AH94" s="325">
        <v>1.5</v>
      </c>
      <c r="AI94" s="325">
        <v>0.16500000000000001</v>
      </c>
      <c r="AJ94" s="325">
        <v>0.55700000000000005</v>
      </c>
      <c r="AK94" s="325">
        <v>2.5</v>
      </c>
      <c r="AL94" s="320">
        <v>60</v>
      </c>
      <c r="AM94" s="326"/>
      <c r="AN94" s="326" t="s">
        <v>790</v>
      </c>
      <c r="AO94" s="433">
        <v>0</v>
      </c>
    </row>
    <row r="95" spans="1:41" x14ac:dyDescent="0.25">
      <c r="A95" s="335" t="s">
        <v>791</v>
      </c>
      <c r="B95" s="336">
        <v>100</v>
      </c>
      <c r="C95" s="336" t="s">
        <v>200</v>
      </c>
      <c r="D95" s="325">
        <v>340</v>
      </c>
      <c r="E95" s="325">
        <v>9.5</v>
      </c>
      <c r="F95" s="325">
        <v>63</v>
      </c>
      <c r="G95" s="325">
        <v>1.5</v>
      </c>
      <c r="H95" s="325">
        <v>0</v>
      </c>
      <c r="I95" s="325">
        <v>243</v>
      </c>
      <c r="J95" s="325">
        <v>145</v>
      </c>
      <c r="K95" s="325">
        <v>1040</v>
      </c>
      <c r="L95" s="325">
        <v>676</v>
      </c>
      <c r="M95" s="325">
        <v>210</v>
      </c>
      <c r="N95" s="325">
        <v>47</v>
      </c>
      <c r="O95" s="325">
        <v>0</v>
      </c>
      <c r="P95" s="325">
        <v>0</v>
      </c>
      <c r="Q95" s="325">
        <v>0</v>
      </c>
      <c r="R95" s="325">
        <v>810</v>
      </c>
      <c r="S95" s="325">
        <v>6</v>
      </c>
      <c r="T95" s="325">
        <v>20200</v>
      </c>
      <c r="U95" s="325">
        <v>31000</v>
      </c>
      <c r="V95" s="325">
        <v>255</v>
      </c>
      <c r="W95" s="325">
        <v>2430</v>
      </c>
      <c r="X95" s="325">
        <v>78000</v>
      </c>
      <c r="Y95" s="325">
        <v>2475</v>
      </c>
      <c r="Z95" s="325">
        <v>269000</v>
      </c>
      <c r="AA95" s="325">
        <v>319000</v>
      </c>
      <c r="AB95" s="325">
        <v>36.6</v>
      </c>
      <c r="AC95" s="325">
        <v>540000</v>
      </c>
      <c r="AD95" s="325">
        <v>2390</v>
      </c>
      <c r="AE95" s="325">
        <v>6.1</v>
      </c>
      <c r="AF95" s="325">
        <v>16.5</v>
      </c>
      <c r="AG95" s="325">
        <v>0</v>
      </c>
      <c r="AH95" s="325">
        <v>0.3</v>
      </c>
      <c r="AI95" s="325">
        <v>0.16500000000000001</v>
      </c>
      <c r="AJ95" s="325">
        <v>0.55700000000000005</v>
      </c>
      <c r="AK95" s="325">
        <v>2.5</v>
      </c>
      <c r="AL95" s="320">
        <v>63</v>
      </c>
      <c r="AM95" s="326"/>
      <c r="AN95" s="326" t="s">
        <v>792</v>
      </c>
      <c r="AO95" s="433">
        <v>0</v>
      </c>
    </row>
    <row r="96" spans="1:41" x14ac:dyDescent="0.25">
      <c r="A96" s="315" t="s">
        <v>364</v>
      </c>
      <c r="B96" s="316">
        <v>100</v>
      </c>
      <c r="C96" s="316" t="s">
        <v>200</v>
      </c>
      <c r="D96" s="317">
        <v>406</v>
      </c>
      <c r="E96" s="319">
        <v>8.1999999999999993</v>
      </c>
      <c r="F96" s="319">
        <v>45.8</v>
      </c>
      <c r="G96" s="317">
        <v>21</v>
      </c>
      <c r="H96" s="317">
        <v>744</v>
      </c>
      <c r="I96" s="319">
        <v>388</v>
      </c>
      <c r="J96" s="319">
        <v>241</v>
      </c>
      <c r="K96" s="319">
        <v>2188</v>
      </c>
      <c r="L96" s="319">
        <v>861</v>
      </c>
      <c r="M96" s="319">
        <v>58</v>
      </c>
      <c r="N96" s="317">
        <v>88</v>
      </c>
      <c r="O96" s="319">
        <v>0.16</v>
      </c>
      <c r="P96" s="319">
        <v>200</v>
      </c>
      <c r="Q96" s="319">
        <v>0</v>
      </c>
      <c r="R96" s="319">
        <v>840</v>
      </c>
      <c r="S96" s="319">
        <v>1.8</v>
      </c>
      <c r="T96" s="319">
        <v>38800</v>
      </c>
      <c r="U96" s="319">
        <v>37000</v>
      </c>
      <c r="V96" s="319">
        <v>80</v>
      </c>
      <c r="W96" s="319">
        <v>2030</v>
      </c>
      <c r="X96" s="319">
        <v>16000</v>
      </c>
      <c r="Y96" s="319">
        <v>330</v>
      </c>
      <c r="Z96" s="319">
        <v>105000</v>
      </c>
      <c r="AA96" s="319">
        <v>118000</v>
      </c>
      <c r="AB96" s="319">
        <v>22.7</v>
      </c>
      <c r="AC96" s="318">
        <v>744000</v>
      </c>
      <c r="AD96" s="319">
        <v>750</v>
      </c>
      <c r="AE96" s="319">
        <v>23.2</v>
      </c>
      <c r="AF96" s="319">
        <v>2.6</v>
      </c>
      <c r="AG96" s="317">
        <v>67</v>
      </c>
      <c r="AH96" s="318">
        <v>11.659000000000001</v>
      </c>
      <c r="AI96" s="317">
        <v>5.5250000000000004</v>
      </c>
      <c r="AJ96" s="319">
        <v>1.0940000000000001</v>
      </c>
      <c r="AK96" s="317">
        <v>11.26</v>
      </c>
      <c r="AL96" s="323">
        <v>67</v>
      </c>
      <c r="AM96" s="321"/>
      <c r="AN96" s="321" t="s">
        <v>542</v>
      </c>
      <c r="AO96" s="433">
        <v>0</v>
      </c>
    </row>
    <row r="97" spans="1:41" x14ac:dyDescent="0.25">
      <c r="A97" s="315" t="s">
        <v>472</v>
      </c>
      <c r="B97" s="316">
        <v>100</v>
      </c>
      <c r="C97" s="316" t="s">
        <v>200</v>
      </c>
      <c r="D97" s="319">
        <v>12</v>
      </c>
      <c r="E97" s="319">
        <v>0.59</v>
      </c>
      <c r="F97" s="319">
        <v>2.16</v>
      </c>
      <c r="G97" s="319">
        <v>0.16</v>
      </c>
      <c r="H97" s="319">
        <v>72</v>
      </c>
      <c r="I97" s="319">
        <v>31</v>
      </c>
      <c r="J97" s="319">
        <v>25</v>
      </c>
      <c r="K97" s="319">
        <v>37</v>
      </c>
      <c r="L97" s="319">
        <v>240</v>
      </c>
      <c r="M97" s="319">
        <v>51</v>
      </c>
      <c r="N97" s="319">
        <v>14</v>
      </c>
      <c r="O97" s="319">
        <v>0</v>
      </c>
      <c r="P97" s="319">
        <v>3200</v>
      </c>
      <c r="Q97" s="319">
        <v>0</v>
      </c>
      <c r="R97" s="319">
        <v>30</v>
      </c>
      <c r="S97" s="319">
        <v>7.2</v>
      </c>
      <c r="T97" s="319">
        <v>5700</v>
      </c>
      <c r="U97" s="319">
        <v>14000</v>
      </c>
      <c r="V97" s="319">
        <v>71</v>
      </c>
      <c r="W97" s="319">
        <v>220</v>
      </c>
      <c r="X97" s="319">
        <v>12000</v>
      </c>
      <c r="Y97" s="319">
        <v>73</v>
      </c>
      <c r="Z97" s="319">
        <v>21000</v>
      </c>
      <c r="AA97" s="319">
        <v>136000</v>
      </c>
      <c r="AB97" s="319">
        <v>0.1</v>
      </c>
      <c r="AC97" s="319">
        <v>2000</v>
      </c>
      <c r="AD97" s="319">
        <v>170</v>
      </c>
      <c r="AE97" s="318">
        <v>96.73</v>
      </c>
      <c r="AF97" s="319">
        <v>0.7</v>
      </c>
      <c r="AG97" s="319">
        <v>0</v>
      </c>
      <c r="AH97" s="319">
        <v>1.2999999999999999E-2</v>
      </c>
      <c r="AI97" s="319">
        <v>2E-3</v>
      </c>
      <c r="AJ97" s="319">
        <v>3.0000000000000001E-3</v>
      </c>
      <c r="AK97" s="319">
        <v>1.38</v>
      </c>
      <c r="AL97" s="320">
        <v>15</v>
      </c>
      <c r="AM97" s="321"/>
      <c r="AN97" s="321" t="s">
        <v>543</v>
      </c>
      <c r="AO97" s="433">
        <v>0</v>
      </c>
    </row>
    <row r="98" spans="1:41" x14ac:dyDescent="0.25">
      <c r="A98" s="315" t="s">
        <v>131</v>
      </c>
      <c r="B98" s="316">
        <v>100</v>
      </c>
      <c r="C98" s="316" t="s">
        <v>200</v>
      </c>
      <c r="D98" s="319">
        <v>79</v>
      </c>
      <c r="E98" s="319">
        <v>16.239999999999998</v>
      </c>
      <c r="F98" s="319">
        <v>0.82</v>
      </c>
      <c r="G98" s="319">
        <v>0.7</v>
      </c>
      <c r="H98" s="319">
        <v>375</v>
      </c>
      <c r="I98" s="319">
        <v>9</v>
      </c>
      <c r="J98" s="318">
        <v>910</v>
      </c>
      <c r="K98" s="319">
        <v>1216</v>
      </c>
      <c r="L98" s="319">
        <v>500</v>
      </c>
      <c r="M98" s="319">
        <v>150</v>
      </c>
      <c r="N98" s="319">
        <v>16</v>
      </c>
      <c r="O98" s="317">
        <v>3</v>
      </c>
      <c r="P98" s="319">
        <v>5300</v>
      </c>
      <c r="Q98" s="319">
        <v>0</v>
      </c>
      <c r="R98" s="319">
        <v>0</v>
      </c>
      <c r="S98" s="319">
        <v>0</v>
      </c>
      <c r="T98" s="319">
        <v>0</v>
      </c>
      <c r="U98" s="319">
        <v>90000</v>
      </c>
      <c r="V98" s="317">
        <v>587</v>
      </c>
      <c r="W98" s="317">
        <v>6020</v>
      </c>
      <c r="X98" s="319">
        <v>30000</v>
      </c>
      <c r="Y98" s="319">
        <v>110</v>
      </c>
      <c r="Z98" s="317">
        <v>387000</v>
      </c>
      <c r="AA98" s="319">
        <v>354000</v>
      </c>
      <c r="AB98" s="317">
        <v>44.8</v>
      </c>
      <c r="AC98" s="319">
        <v>372000</v>
      </c>
      <c r="AD98" s="319">
        <v>1730</v>
      </c>
      <c r="AE98" s="319">
        <v>80.56</v>
      </c>
      <c r="AF98" s="319">
        <v>0</v>
      </c>
      <c r="AG98" s="318">
        <v>112</v>
      </c>
      <c r="AH98" s="319">
        <v>0.11799999999999999</v>
      </c>
      <c r="AI98" s="319">
        <v>8.1000000000000003E-2</v>
      </c>
      <c r="AJ98" s="319">
        <v>0.13400000000000001</v>
      </c>
      <c r="AK98" s="319">
        <v>0</v>
      </c>
      <c r="AL98" s="320">
        <v>0</v>
      </c>
      <c r="AM98" s="321"/>
      <c r="AN98" s="321" t="s">
        <v>646</v>
      </c>
      <c r="AO98" s="433">
        <v>0</v>
      </c>
    </row>
    <row r="99" spans="1:41" x14ac:dyDescent="0.25">
      <c r="A99" s="315" t="s">
        <v>322</v>
      </c>
      <c r="B99" s="316">
        <v>100</v>
      </c>
      <c r="C99" s="316" t="s">
        <v>200</v>
      </c>
      <c r="D99" s="319">
        <v>120</v>
      </c>
      <c r="E99" s="318">
        <v>22.96</v>
      </c>
      <c r="F99" s="319">
        <v>0</v>
      </c>
      <c r="G99" s="319">
        <v>2.42</v>
      </c>
      <c r="H99" s="319">
        <v>0</v>
      </c>
      <c r="I99" s="319">
        <v>220</v>
      </c>
      <c r="J99" s="318">
        <v>480</v>
      </c>
      <c r="K99" s="317">
        <v>6370</v>
      </c>
      <c r="L99" s="319">
        <v>0</v>
      </c>
      <c r="M99" s="319">
        <v>370</v>
      </c>
      <c r="N99" s="319">
        <v>4</v>
      </c>
      <c r="O99" s="318">
        <v>6.31</v>
      </c>
      <c r="P99" s="319">
        <v>0</v>
      </c>
      <c r="Q99" s="319">
        <v>0</v>
      </c>
      <c r="R99" s="319">
        <v>200</v>
      </c>
      <c r="S99" s="319">
        <v>1.1000000000000001</v>
      </c>
      <c r="T99" s="319">
        <v>0</v>
      </c>
      <c r="U99" s="319">
        <v>5000</v>
      </c>
      <c r="V99" s="319">
        <v>253</v>
      </c>
      <c r="W99" s="319">
        <v>3400</v>
      </c>
      <c r="X99" s="319">
        <v>23000</v>
      </c>
      <c r="Y99" s="319">
        <v>41</v>
      </c>
      <c r="Z99" s="319">
        <v>202000</v>
      </c>
      <c r="AA99" s="319">
        <v>318000</v>
      </c>
      <c r="AB99" s="319">
        <v>9.6999999999999993</v>
      </c>
      <c r="AC99" s="319">
        <v>51000</v>
      </c>
      <c r="AD99" s="319">
        <v>2090</v>
      </c>
      <c r="AE99" s="319">
        <v>73.569999999999993</v>
      </c>
      <c r="AF99" s="319">
        <v>0</v>
      </c>
      <c r="AG99" s="317">
        <v>85</v>
      </c>
      <c r="AH99" s="319">
        <v>0.95</v>
      </c>
      <c r="AI99" s="319">
        <v>0.67</v>
      </c>
      <c r="AJ99" s="319">
        <v>0.47</v>
      </c>
      <c r="AK99" s="319">
        <v>0</v>
      </c>
      <c r="AL99" s="320">
        <v>0</v>
      </c>
      <c r="AM99" s="321"/>
      <c r="AN99" s="321" t="s">
        <v>544</v>
      </c>
      <c r="AO99" s="433">
        <v>0</v>
      </c>
    </row>
    <row r="100" spans="1:41" x14ac:dyDescent="0.25">
      <c r="A100" s="315" t="s">
        <v>56</v>
      </c>
      <c r="B100" s="316">
        <v>100</v>
      </c>
      <c r="C100" s="316" t="s">
        <v>200</v>
      </c>
      <c r="D100" s="317">
        <v>400</v>
      </c>
      <c r="E100" s="319">
        <v>0</v>
      </c>
      <c r="F100" s="318">
        <v>100</v>
      </c>
      <c r="G100" s="319">
        <v>0</v>
      </c>
      <c r="H100" s="319">
        <v>0</v>
      </c>
      <c r="I100" s="319">
        <v>0</v>
      </c>
      <c r="J100" s="319">
        <v>0</v>
      </c>
      <c r="K100" s="319">
        <v>0</v>
      </c>
      <c r="L100" s="319">
        <v>0</v>
      </c>
      <c r="M100" s="319">
        <v>0</v>
      </c>
      <c r="N100" s="319">
        <v>0</v>
      </c>
      <c r="O100" s="319">
        <v>0</v>
      </c>
      <c r="P100" s="319">
        <v>0</v>
      </c>
      <c r="Q100" s="319">
        <v>0</v>
      </c>
      <c r="R100" s="319">
        <v>0</v>
      </c>
      <c r="S100" s="319">
        <v>0</v>
      </c>
      <c r="T100" s="319">
        <v>0</v>
      </c>
      <c r="U100" s="319">
        <v>0</v>
      </c>
      <c r="V100" s="319">
        <v>0</v>
      </c>
      <c r="W100" s="319">
        <v>0</v>
      </c>
      <c r="X100" s="319">
        <v>0</v>
      </c>
      <c r="Y100" s="319">
        <v>0</v>
      </c>
      <c r="Z100" s="319">
        <v>0</v>
      </c>
      <c r="AA100" s="319">
        <v>0</v>
      </c>
      <c r="AB100" s="319">
        <v>0</v>
      </c>
      <c r="AC100" s="319">
        <v>0</v>
      </c>
      <c r="AD100" s="319">
        <v>0</v>
      </c>
      <c r="AE100" s="319">
        <v>0</v>
      </c>
      <c r="AF100" s="319">
        <v>0</v>
      </c>
      <c r="AG100" s="319">
        <v>0</v>
      </c>
      <c r="AH100" s="319">
        <v>0</v>
      </c>
      <c r="AI100" s="319">
        <v>0</v>
      </c>
      <c r="AJ100" s="319">
        <v>0</v>
      </c>
      <c r="AK100" s="318">
        <v>100</v>
      </c>
      <c r="AL100" s="324">
        <v>100</v>
      </c>
      <c r="AM100" s="321"/>
      <c r="AN100" s="321" t="s">
        <v>56</v>
      </c>
      <c r="AO100" s="433">
        <v>0</v>
      </c>
    </row>
    <row r="101" spans="1:41" x14ac:dyDescent="0.25">
      <c r="A101" s="315" t="s">
        <v>391</v>
      </c>
      <c r="B101" s="316">
        <v>100</v>
      </c>
      <c r="C101" s="316" t="s">
        <v>200</v>
      </c>
      <c r="D101" s="319">
        <v>136</v>
      </c>
      <c r="E101" s="319">
        <v>18.739999999999998</v>
      </c>
      <c r="F101" s="319">
        <v>3.53</v>
      </c>
      <c r="G101" s="319">
        <v>4.6399999999999997</v>
      </c>
      <c r="H101" s="318">
        <v>39907</v>
      </c>
      <c r="I101" s="317">
        <v>562</v>
      </c>
      <c r="J101" s="318">
        <v>892</v>
      </c>
      <c r="K101" s="317">
        <v>6500</v>
      </c>
      <c r="L101" s="318">
        <v>6184</v>
      </c>
      <c r="M101" s="318">
        <v>760</v>
      </c>
      <c r="N101" s="318">
        <v>738</v>
      </c>
      <c r="O101" s="318">
        <v>54</v>
      </c>
      <c r="P101" s="319">
        <v>4500</v>
      </c>
      <c r="Q101" s="319">
        <v>0</v>
      </c>
      <c r="R101" s="319">
        <v>0</v>
      </c>
      <c r="S101" s="319">
        <v>0</v>
      </c>
      <c r="T101" s="319">
        <v>0</v>
      </c>
      <c r="U101" s="319">
        <v>11000</v>
      </c>
      <c r="V101" s="318">
        <v>5962</v>
      </c>
      <c r="W101" s="318">
        <v>30530</v>
      </c>
      <c r="X101" s="319">
        <v>24000</v>
      </c>
      <c r="Y101" s="319">
        <v>258</v>
      </c>
      <c r="Z101" s="319">
        <v>269000</v>
      </c>
      <c r="AA101" s="319">
        <v>230000</v>
      </c>
      <c r="AB101" s="318">
        <v>67</v>
      </c>
      <c r="AC101" s="319">
        <v>140000</v>
      </c>
      <c r="AD101" s="317">
        <v>3070</v>
      </c>
      <c r="AE101" s="319">
        <v>71.78</v>
      </c>
      <c r="AF101" s="319">
        <v>0</v>
      </c>
      <c r="AG101" s="318">
        <v>515</v>
      </c>
      <c r="AH101" s="319">
        <v>1.44</v>
      </c>
      <c r="AI101" s="319">
        <v>0.71</v>
      </c>
      <c r="AJ101" s="319">
        <v>0.63</v>
      </c>
      <c r="AK101" s="319">
        <v>0</v>
      </c>
      <c r="AL101" s="320">
        <v>0</v>
      </c>
      <c r="AM101" s="321" t="s">
        <v>418</v>
      </c>
      <c r="AN101" s="321" t="s">
        <v>545</v>
      </c>
      <c r="AO101" s="434">
        <v>0</v>
      </c>
    </row>
    <row r="102" spans="1:41" x14ac:dyDescent="0.25">
      <c r="A102" s="315" t="s">
        <v>375</v>
      </c>
      <c r="B102" s="316">
        <v>100</v>
      </c>
      <c r="C102" s="316" t="s">
        <v>200</v>
      </c>
      <c r="D102" s="319">
        <v>135</v>
      </c>
      <c r="E102" s="319">
        <v>18.28</v>
      </c>
      <c r="F102" s="319">
        <v>0.94</v>
      </c>
      <c r="G102" s="319">
        <v>5.95</v>
      </c>
      <c r="H102" s="319">
        <v>79</v>
      </c>
      <c r="I102" s="319">
        <v>360</v>
      </c>
      <c r="J102" s="318">
        <v>450</v>
      </c>
      <c r="K102" s="317">
        <v>5300</v>
      </c>
      <c r="L102" s="318">
        <v>1600</v>
      </c>
      <c r="M102" s="319">
        <v>340</v>
      </c>
      <c r="N102" s="319">
        <v>25</v>
      </c>
      <c r="O102" s="319">
        <v>0.4</v>
      </c>
      <c r="P102" s="319">
        <v>5800</v>
      </c>
      <c r="Q102" s="322">
        <v>3</v>
      </c>
      <c r="R102" s="319">
        <v>700</v>
      </c>
      <c r="S102" s="319">
        <v>2.8</v>
      </c>
      <c r="T102" s="319">
        <v>53600</v>
      </c>
      <c r="U102" s="319">
        <v>11000</v>
      </c>
      <c r="V102" s="319">
        <v>253</v>
      </c>
      <c r="W102" s="319">
        <v>2400</v>
      </c>
      <c r="X102" s="319">
        <v>19000</v>
      </c>
      <c r="Y102" s="319">
        <v>19</v>
      </c>
      <c r="Z102" s="319">
        <v>203000</v>
      </c>
      <c r="AA102" s="319">
        <v>271000</v>
      </c>
      <c r="AB102" s="319">
        <v>13.9</v>
      </c>
      <c r="AC102" s="319">
        <v>74000</v>
      </c>
      <c r="AD102" s="319">
        <v>1900</v>
      </c>
      <c r="AE102" s="319">
        <v>73.77</v>
      </c>
      <c r="AF102" s="319">
        <v>0</v>
      </c>
      <c r="AG102" s="317">
        <v>77</v>
      </c>
      <c r="AH102" s="319">
        <v>2.3199999999999998</v>
      </c>
      <c r="AI102" s="319">
        <v>1.54</v>
      </c>
      <c r="AJ102" s="319">
        <v>0.75</v>
      </c>
      <c r="AK102" s="319">
        <v>0</v>
      </c>
      <c r="AL102" s="320">
        <v>0</v>
      </c>
      <c r="AM102" s="321"/>
      <c r="AN102" s="321" t="s">
        <v>546</v>
      </c>
      <c r="AO102" s="433">
        <v>0</v>
      </c>
    </row>
    <row r="103" spans="1:41" x14ac:dyDescent="0.25">
      <c r="A103" s="315" t="s">
        <v>276</v>
      </c>
      <c r="B103" s="316">
        <v>100</v>
      </c>
      <c r="C103" s="316" t="s">
        <v>200</v>
      </c>
      <c r="D103" s="319">
        <v>48</v>
      </c>
      <c r="E103" s="319">
        <v>10.9</v>
      </c>
      <c r="F103" s="319">
        <v>0.73</v>
      </c>
      <c r="G103" s="319">
        <v>0.17</v>
      </c>
      <c r="H103" s="319">
        <v>0</v>
      </c>
      <c r="I103" s="319">
        <v>4</v>
      </c>
      <c r="J103" s="317">
        <v>439</v>
      </c>
      <c r="K103" s="319">
        <v>105</v>
      </c>
      <c r="L103" s="319">
        <v>190</v>
      </c>
      <c r="M103" s="319">
        <v>5</v>
      </c>
      <c r="N103" s="319">
        <v>4</v>
      </c>
      <c r="O103" s="319">
        <v>0.09</v>
      </c>
      <c r="P103" s="319">
        <v>0</v>
      </c>
      <c r="Q103" s="319">
        <v>0</v>
      </c>
      <c r="R103" s="319">
        <v>0</v>
      </c>
      <c r="S103" s="319">
        <v>0</v>
      </c>
      <c r="T103" s="319">
        <v>1100</v>
      </c>
      <c r="U103" s="319">
        <v>7000</v>
      </c>
      <c r="V103" s="319">
        <v>23</v>
      </c>
      <c r="W103" s="319">
        <v>80</v>
      </c>
      <c r="X103" s="319">
        <v>11000</v>
      </c>
      <c r="Y103" s="319">
        <v>11</v>
      </c>
      <c r="Z103" s="319">
        <v>15000</v>
      </c>
      <c r="AA103" s="319">
        <v>163000</v>
      </c>
      <c r="AB103" s="319">
        <v>20</v>
      </c>
      <c r="AC103" s="319">
        <v>166000</v>
      </c>
      <c r="AD103" s="319">
        <v>30</v>
      </c>
      <c r="AE103" s="319">
        <v>87.57</v>
      </c>
      <c r="AF103" s="319">
        <v>0</v>
      </c>
      <c r="AG103" s="319">
        <v>0</v>
      </c>
      <c r="AH103" s="319">
        <v>0</v>
      </c>
      <c r="AI103" s="319">
        <v>0</v>
      </c>
      <c r="AJ103" s="319">
        <v>0</v>
      </c>
      <c r="AK103" s="319">
        <v>0.71</v>
      </c>
      <c r="AL103" s="320">
        <v>0</v>
      </c>
      <c r="AM103" s="321"/>
      <c r="AN103" s="321" t="s">
        <v>547</v>
      </c>
      <c r="AO103" s="433">
        <v>0</v>
      </c>
    </row>
    <row r="104" spans="1:41" x14ac:dyDescent="0.25">
      <c r="A104" s="315" t="s">
        <v>277</v>
      </c>
      <c r="B104" s="316">
        <v>100</v>
      </c>
      <c r="C104" s="316" t="s">
        <v>200</v>
      </c>
      <c r="D104" s="319">
        <v>317</v>
      </c>
      <c r="E104" s="319">
        <v>15.86</v>
      </c>
      <c r="F104" s="319">
        <v>3.59</v>
      </c>
      <c r="G104" s="317">
        <v>26.54</v>
      </c>
      <c r="H104" s="317">
        <v>1442</v>
      </c>
      <c r="I104" s="319">
        <v>176</v>
      </c>
      <c r="J104" s="318">
        <v>528</v>
      </c>
      <c r="K104" s="319">
        <v>24</v>
      </c>
      <c r="L104" s="318">
        <v>2990</v>
      </c>
      <c r="M104" s="319">
        <v>350</v>
      </c>
      <c r="N104" s="317">
        <v>146</v>
      </c>
      <c r="O104" s="317">
        <v>1.95</v>
      </c>
      <c r="P104" s="319">
        <v>0</v>
      </c>
      <c r="Q104" s="318">
        <v>133</v>
      </c>
      <c r="R104" s="318">
        <v>2580</v>
      </c>
      <c r="S104" s="319">
        <v>0.7</v>
      </c>
      <c r="T104" s="318">
        <v>682300</v>
      </c>
      <c r="U104" s="317">
        <v>129000</v>
      </c>
      <c r="V104" s="319">
        <v>77</v>
      </c>
      <c r="W104" s="319">
        <v>2730</v>
      </c>
      <c r="X104" s="319">
        <v>5000</v>
      </c>
      <c r="Y104" s="319">
        <v>55</v>
      </c>
      <c r="Z104" s="317">
        <v>390000</v>
      </c>
      <c r="AA104" s="319">
        <v>109000</v>
      </c>
      <c r="AB104" s="318">
        <v>56</v>
      </c>
      <c r="AC104" s="319">
        <v>48000</v>
      </c>
      <c r="AD104" s="319">
        <v>2300</v>
      </c>
      <c r="AE104" s="319">
        <v>52.31</v>
      </c>
      <c r="AF104" s="319">
        <v>0</v>
      </c>
      <c r="AG104" s="318">
        <v>1234</v>
      </c>
      <c r="AH104" s="317">
        <v>9.5510000000000002</v>
      </c>
      <c r="AI104" s="317">
        <v>11.738</v>
      </c>
      <c r="AJ104" s="317">
        <v>4.2039999999999997</v>
      </c>
      <c r="AK104" s="319">
        <v>0.56000000000000005</v>
      </c>
      <c r="AL104" s="320">
        <v>0</v>
      </c>
      <c r="AM104" s="321" t="s">
        <v>691</v>
      </c>
      <c r="AN104" s="321" t="s">
        <v>548</v>
      </c>
      <c r="AO104" s="433">
        <v>0</v>
      </c>
    </row>
    <row r="105" spans="1:41" x14ac:dyDescent="0.25">
      <c r="A105" s="315" t="s">
        <v>45</v>
      </c>
      <c r="B105" s="316">
        <v>100</v>
      </c>
      <c r="C105" s="316" t="s">
        <v>200</v>
      </c>
      <c r="D105" s="319">
        <v>24</v>
      </c>
      <c r="E105" s="319">
        <v>1.01</v>
      </c>
      <c r="F105" s="319">
        <v>5.7</v>
      </c>
      <c r="G105" s="319">
        <v>0.19</v>
      </c>
      <c r="H105" s="319">
        <v>27</v>
      </c>
      <c r="I105" s="319">
        <v>39</v>
      </c>
      <c r="J105" s="319">
        <v>37</v>
      </c>
      <c r="K105" s="319">
        <v>649</v>
      </c>
      <c r="L105" s="319">
        <v>281</v>
      </c>
      <c r="M105" s="319">
        <v>84</v>
      </c>
      <c r="N105" s="319">
        <v>22</v>
      </c>
      <c r="O105" s="319">
        <v>0</v>
      </c>
      <c r="P105" s="319">
        <v>2200</v>
      </c>
      <c r="Q105" s="319">
        <v>0</v>
      </c>
      <c r="R105" s="319">
        <v>300</v>
      </c>
      <c r="S105" s="319">
        <v>3.5</v>
      </c>
      <c r="T105" s="319">
        <v>6900</v>
      </c>
      <c r="U105" s="319">
        <v>9000</v>
      </c>
      <c r="V105" s="319">
        <v>82</v>
      </c>
      <c r="W105" s="319">
        <v>240</v>
      </c>
      <c r="X105" s="319">
        <v>14000</v>
      </c>
      <c r="Y105" s="319">
        <v>250</v>
      </c>
      <c r="Z105" s="319">
        <v>25000</v>
      </c>
      <c r="AA105" s="319">
        <v>230000</v>
      </c>
      <c r="AB105" s="319">
        <v>0.3</v>
      </c>
      <c r="AC105" s="319">
        <v>2000</v>
      </c>
      <c r="AD105" s="319">
        <v>160</v>
      </c>
      <c r="AE105" s="317">
        <v>92.41</v>
      </c>
      <c r="AF105" s="319">
        <v>3.4</v>
      </c>
      <c r="AG105" s="319">
        <v>0</v>
      </c>
      <c r="AH105" s="319">
        <v>3.4000000000000002E-2</v>
      </c>
      <c r="AI105" s="319">
        <v>1.6E-2</v>
      </c>
      <c r="AJ105" s="319">
        <v>7.5999999999999998E-2</v>
      </c>
      <c r="AK105" s="319">
        <v>2.35</v>
      </c>
      <c r="AL105" s="320">
        <v>20</v>
      </c>
      <c r="AM105" s="321"/>
      <c r="AN105" s="321" t="s">
        <v>488</v>
      </c>
      <c r="AO105" s="433">
        <v>0</v>
      </c>
    </row>
    <row r="106" spans="1:41" x14ac:dyDescent="0.25">
      <c r="A106" s="315" t="s">
        <v>87</v>
      </c>
      <c r="B106" s="316">
        <v>100</v>
      </c>
      <c r="C106" s="316" t="s">
        <v>200</v>
      </c>
      <c r="D106" s="319">
        <v>143</v>
      </c>
      <c r="E106" s="319">
        <v>12.57</v>
      </c>
      <c r="F106" s="319">
        <v>0.78</v>
      </c>
      <c r="G106" s="319">
        <v>9.94</v>
      </c>
      <c r="H106" s="319">
        <v>487</v>
      </c>
      <c r="I106" s="319">
        <v>69</v>
      </c>
      <c r="J106" s="318">
        <v>478</v>
      </c>
      <c r="K106" s="319">
        <v>70</v>
      </c>
      <c r="L106" s="318">
        <v>1438</v>
      </c>
      <c r="M106" s="319">
        <v>143</v>
      </c>
      <c r="N106" s="319">
        <v>47</v>
      </c>
      <c r="O106" s="317">
        <v>1.29</v>
      </c>
      <c r="P106" s="319">
        <v>0</v>
      </c>
      <c r="Q106" s="318">
        <v>50</v>
      </c>
      <c r="R106" s="319">
        <v>970</v>
      </c>
      <c r="S106" s="319">
        <v>0.3</v>
      </c>
      <c r="T106" s="318">
        <v>251100</v>
      </c>
      <c r="U106" s="319">
        <v>53000</v>
      </c>
      <c r="V106" s="319">
        <v>102</v>
      </c>
      <c r="W106" s="319">
        <v>1830</v>
      </c>
      <c r="X106" s="319">
        <v>12000</v>
      </c>
      <c r="Y106" s="319">
        <v>38</v>
      </c>
      <c r="Z106" s="319">
        <v>191000</v>
      </c>
      <c r="AA106" s="319">
        <v>134000</v>
      </c>
      <c r="AB106" s="319">
        <v>31.7</v>
      </c>
      <c r="AC106" s="319">
        <v>140000</v>
      </c>
      <c r="AD106" s="319">
        <v>1110</v>
      </c>
      <c r="AE106" s="319">
        <v>75.84</v>
      </c>
      <c r="AF106" s="319">
        <v>0</v>
      </c>
      <c r="AG106" s="318">
        <v>423</v>
      </c>
      <c r="AH106" s="319">
        <v>3.1</v>
      </c>
      <c r="AI106" s="319">
        <v>3.8090000000000002</v>
      </c>
      <c r="AJ106" s="319">
        <v>1.3640000000000001</v>
      </c>
      <c r="AK106" s="319">
        <v>0.77</v>
      </c>
      <c r="AL106" s="320">
        <v>0</v>
      </c>
      <c r="AM106" s="321" t="s">
        <v>692</v>
      </c>
      <c r="AN106" s="321" t="s">
        <v>86</v>
      </c>
      <c r="AO106" s="433">
        <v>0</v>
      </c>
    </row>
    <row r="107" spans="1:41" x14ac:dyDescent="0.25">
      <c r="A107" s="315" t="s">
        <v>251</v>
      </c>
      <c r="B107" s="316">
        <v>100</v>
      </c>
      <c r="C107" s="316" t="s">
        <v>200</v>
      </c>
      <c r="D107" s="319">
        <v>249</v>
      </c>
      <c r="E107" s="319">
        <v>3.3</v>
      </c>
      <c r="F107" s="319">
        <v>63.87</v>
      </c>
      <c r="G107" s="319">
        <v>0.93</v>
      </c>
      <c r="H107" s="319">
        <v>10</v>
      </c>
      <c r="I107" s="319">
        <v>85</v>
      </c>
      <c r="J107" s="319">
        <v>82</v>
      </c>
      <c r="K107" s="319">
        <v>619</v>
      </c>
      <c r="L107" s="319">
        <v>434</v>
      </c>
      <c r="M107" s="319">
        <v>106</v>
      </c>
      <c r="N107" s="319">
        <v>9</v>
      </c>
      <c r="O107" s="319">
        <v>0</v>
      </c>
      <c r="P107" s="319">
        <v>1200</v>
      </c>
      <c r="Q107" s="319">
        <v>0</v>
      </c>
      <c r="R107" s="319">
        <v>350</v>
      </c>
      <c r="S107" s="317">
        <v>15.6</v>
      </c>
      <c r="T107" s="319">
        <v>15800</v>
      </c>
      <c r="U107" s="317">
        <v>162000</v>
      </c>
      <c r="V107" s="319">
        <v>287</v>
      </c>
      <c r="W107" s="319">
        <v>2030</v>
      </c>
      <c r="X107" s="319">
        <v>68000</v>
      </c>
      <c r="Y107" s="319">
        <v>510</v>
      </c>
      <c r="Z107" s="319">
        <v>67000</v>
      </c>
      <c r="AA107" s="317">
        <v>680000</v>
      </c>
      <c r="AB107" s="319">
        <v>0.6</v>
      </c>
      <c r="AC107" s="319">
        <v>10000</v>
      </c>
      <c r="AD107" s="319">
        <v>550</v>
      </c>
      <c r="AE107" s="319">
        <v>30.05</v>
      </c>
      <c r="AF107" s="317">
        <v>9.8000000000000007</v>
      </c>
      <c r="AG107" s="319">
        <v>0</v>
      </c>
      <c r="AH107" s="319">
        <v>0.14399999999999999</v>
      </c>
      <c r="AI107" s="319">
        <v>0.159</v>
      </c>
      <c r="AJ107" s="319">
        <v>0.34499999999999997</v>
      </c>
      <c r="AK107" s="318">
        <v>47.92</v>
      </c>
      <c r="AL107" s="323">
        <v>61</v>
      </c>
      <c r="AM107" s="321"/>
      <c r="AN107" s="321" t="s">
        <v>549</v>
      </c>
      <c r="AO107" s="433">
        <v>0</v>
      </c>
    </row>
    <row r="108" spans="1:41" x14ac:dyDescent="0.25">
      <c r="A108" s="315" t="s">
        <v>132</v>
      </c>
      <c r="B108" s="316">
        <v>100</v>
      </c>
      <c r="C108" s="316" t="s">
        <v>200</v>
      </c>
      <c r="D108" s="318">
        <v>902</v>
      </c>
      <c r="E108" s="319">
        <v>0</v>
      </c>
      <c r="F108" s="319">
        <v>0</v>
      </c>
      <c r="G108" s="318">
        <v>100</v>
      </c>
      <c r="H108" s="319">
        <v>0</v>
      </c>
      <c r="I108" s="319">
        <v>0</v>
      </c>
      <c r="J108" s="319">
        <v>0</v>
      </c>
      <c r="K108" s="319">
        <v>0</v>
      </c>
      <c r="L108" s="319">
        <v>0</v>
      </c>
      <c r="M108" s="319">
        <v>0</v>
      </c>
      <c r="N108" s="319">
        <v>0</v>
      </c>
      <c r="O108" s="319">
        <v>0</v>
      </c>
      <c r="P108" s="319">
        <v>0</v>
      </c>
      <c r="Q108" s="319">
        <v>0</v>
      </c>
      <c r="R108" s="319">
        <v>0</v>
      </c>
      <c r="S108" s="319">
        <v>0</v>
      </c>
      <c r="T108" s="319">
        <v>0</v>
      </c>
      <c r="U108" s="319">
        <v>0</v>
      </c>
      <c r="V108" s="319">
        <v>0</v>
      </c>
      <c r="W108" s="319">
        <v>0</v>
      </c>
      <c r="X108" s="319">
        <v>0</v>
      </c>
      <c r="Y108" s="319">
        <v>0</v>
      </c>
      <c r="Z108" s="319">
        <v>0</v>
      </c>
      <c r="AA108" s="319">
        <v>0</v>
      </c>
      <c r="AB108" s="319">
        <v>0</v>
      </c>
      <c r="AC108" s="319">
        <v>0</v>
      </c>
      <c r="AD108" s="319">
        <v>0</v>
      </c>
      <c r="AE108" s="319">
        <v>0</v>
      </c>
      <c r="AF108" s="319">
        <v>0</v>
      </c>
      <c r="AG108" s="318">
        <v>485</v>
      </c>
      <c r="AH108" s="318">
        <v>19.872</v>
      </c>
      <c r="AI108" s="318">
        <v>29.036999999999999</v>
      </c>
      <c r="AJ108" s="318">
        <v>40.323999999999998</v>
      </c>
      <c r="AK108" s="319">
        <v>0</v>
      </c>
      <c r="AL108" s="320">
        <v>0</v>
      </c>
      <c r="AM108" s="321" t="s">
        <v>423</v>
      </c>
      <c r="AN108" s="321" t="s">
        <v>133</v>
      </c>
      <c r="AO108" s="433">
        <v>0</v>
      </c>
    </row>
    <row r="109" spans="1:41" x14ac:dyDescent="0.25">
      <c r="A109" s="315" t="s">
        <v>79</v>
      </c>
      <c r="B109" s="316">
        <v>100</v>
      </c>
      <c r="C109" s="316" t="s">
        <v>200</v>
      </c>
      <c r="D109" s="319">
        <v>91</v>
      </c>
      <c r="E109" s="319">
        <v>18.84</v>
      </c>
      <c r="F109" s="319">
        <v>0</v>
      </c>
      <c r="G109" s="319">
        <v>1.19</v>
      </c>
      <c r="H109" s="319">
        <v>33</v>
      </c>
      <c r="I109" s="319">
        <v>89</v>
      </c>
      <c r="J109" s="319">
        <v>76</v>
      </c>
      <c r="K109" s="319">
        <v>2899</v>
      </c>
      <c r="L109" s="319">
        <v>503</v>
      </c>
      <c r="M109" s="319">
        <v>208</v>
      </c>
      <c r="N109" s="319">
        <v>8</v>
      </c>
      <c r="O109" s="317">
        <v>1.52</v>
      </c>
      <c r="P109" s="319">
        <v>1700</v>
      </c>
      <c r="Q109" s="318">
        <v>94</v>
      </c>
      <c r="R109" s="319">
        <v>510</v>
      </c>
      <c r="S109" s="319">
        <v>0.1</v>
      </c>
      <c r="T109" s="317">
        <v>65000</v>
      </c>
      <c r="U109" s="319">
        <v>18000</v>
      </c>
      <c r="V109" s="319">
        <v>32</v>
      </c>
      <c r="W109" s="319">
        <v>360</v>
      </c>
      <c r="X109" s="319">
        <v>31000</v>
      </c>
      <c r="Y109" s="319">
        <v>17</v>
      </c>
      <c r="Z109" s="319">
        <v>184000</v>
      </c>
      <c r="AA109" s="319">
        <v>361000</v>
      </c>
      <c r="AB109" s="319">
        <v>32.700000000000003</v>
      </c>
      <c r="AC109" s="319">
        <v>81000</v>
      </c>
      <c r="AD109" s="319">
        <v>450</v>
      </c>
      <c r="AE109" s="319">
        <v>79.06</v>
      </c>
      <c r="AF109" s="319">
        <v>0</v>
      </c>
      <c r="AG109" s="319">
        <v>48</v>
      </c>
      <c r="AH109" s="319">
        <v>0.28299999999999997</v>
      </c>
      <c r="AI109" s="319">
        <v>0.23300000000000001</v>
      </c>
      <c r="AJ109" s="319">
        <v>0.32900000000000001</v>
      </c>
      <c r="AK109" s="319">
        <v>0</v>
      </c>
      <c r="AL109" s="320">
        <v>0</v>
      </c>
      <c r="AM109" s="321"/>
      <c r="AN109" s="321" t="s">
        <v>550</v>
      </c>
      <c r="AO109" s="433">
        <v>0</v>
      </c>
    </row>
    <row r="110" spans="1:41" x14ac:dyDescent="0.25">
      <c r="A110" s="315" t="s">
        <v>264</v>
      </c>
      <c r="B110" s="316">
        <v>100</v>
      </c>
      <c r="C110" s="316" t="s">
        <v>200</v>
      </c>
      <c r="D110" s="318">
        <v>884</v>
      </c>
      <c r="E110" s="319">
        <v>0</v>
      </c>
      <c r="F110" s="319">
        <v>0</v>
      </c>
      <c r="G110" s="318">
        <v>100</v>
      </c>
      <c r="H110" s="319">
        <v>0</v>
      </c>
      <c r="I110" s="319">
        <v>0</v>
      </c>
      <c r="J110" s="319">
        <v>0</v>
      </c>
      <c r="K110" s="319">
        <v>0</v>
      </c>
      <c r="L110" s="319">
        <v>0</v>
      </c>
      <c r="M110" s="319">
        <v>0</v>
      </c>
      <c r="N110" s="319">
        <v>0</v>
      </c>
      <c r="O110" s="319">
        <v>0</v>
      </c>
      <c r="P110" s="319">
        <v>0</v>
      </c>
      <c r="Q110" s="319">
        <v>0</v>
      </c>
      <c r="R110" s="318">
        <v>17500</v>
      </c>
      <c r="S110" s="319">
        <v>0</v>
      </c>
      <c r="T110" s="319">
        <v>200</v>
      </c>
      <c r="U110" s="319">
        <v>0</v>
      </c>
      <c r="V110" s="319">
        <v>0</v>
      </c>
      <c r="W110" s="319">
        <v>0</v>
      </c>
      <c r="X110" s="319">
        <v>0</v>
      </c>
      <c r="Y110" s="319">
        <v>0</v>
      </c>
      <c r="Z110" s="319">
        <v>0</v>
      </c>
      <c r="AA110" s="319">
        <v>0</v>
      </c>
      <c r="AB110" s="319">
        <v>0</v>
      </c>
      <c r="AC110" s="319">
        <v>0</v>
      </c>
      <c r="AD110" s="319">
        <v>0</v>
      </c>
      <c r="AE110" s="319">
        <v>0</v>
      </c>
      <c r="AF110" s="319">
        <v>0</v>
      </c>
      <c r="AG110" s="319">
        <v>0</v>
      </c>
      <c r="AH110" s="317">
        <v>9.4</v>
      </c>
      <c r="AI110" s="318">
        <v>20.2</v>
      </c>
      <c r="AJ110" s="318">
        <v>66</v>
      </c>
      <c r="AK110" s="319">
        <v>0</v>
      </c>
      <c r="AL110" s="320">
        <v>0</v>
      </c>
      <c r="AM110" s="321" t="s">
        <v>423</v>
      </c>
      <c r="AN110" s="321" t="s">
        <v>551</v>
      </c>
      <c r="AO110" s="433">
        <v>0</v>
      </c>
    </row>
    <row r="111" spans="1:41" x14ac:dyDescent="0.25">
      <c r="A111" s="315" t="s">
        <v>263</v>
      </c>
      <c r="B111" s="316">
        <v>100</v>
      </c>
      <c r="C111" s="316" t="s">
        <v>200</v>
      </c>
      <c r="D111" s="318">
        <v>534</v>
      </c>
      <c r="E111" s="319">
        <v>18.29</v>
      </c>
      <c r="F111" s="319">
        <v>28.88</v>
      </c>
      <c r="G111" s="318">
        <v>42.16</v>
      </c>
      <c r="H111" s="319">
        <v>0</v>
      </c>
      <c r="I111" s="318">
        <v>1644</v>
      </c>
      <c r="J111" s="319">
        <v>161</v>
      </c>
      <c r="K111" s="319">
        <v>3080</v>
      </c>
      <c r="L111" s="319">
        <v>985</v>
      </c>
      <c r="M111" s="317">
        <v>473</v>
      </c>
      <c r="N111" s="317">
        <v>87</v>
      </c>
      <c r="O111" s="319">
        <v>0</v>
      </c>
      <c r="P111" s="319">
        <v>600</v>
      </c>
      <c r="Q111" s="319">
        <v>0</v>
      </c>
      <c r="R111" s="319">
        <v>310</v>
      </c>
      <c r="S111" s="319">
        <v>4.3</v>
      </c>
      <c r="T111" s="318">
        <v>78700</v>
      </c>
      <c r="U111" s="318">
        <v>255000</v>
      </c>
      <c r="V111" s="318">
        <v>1220</v>
      </c>
      <c r="W111" s="317">
        <v>5730</v>
      </c>
      <c r="X111" s="318">
        <v>392000</v>
      </c>
      <c r="Y111" s="318">
        <v>2482</v>
      </c>
      <c r="Z111" s="318">
        <v>642000</v>
      </c>
      <c r="AA111" s="317">
        <v>813000</v>
      </c>
      <c r="AB111" s="319">
        <v>25.4</v>
      </c>
      <c r="AC111" s="319">
        <v>30000</v>
      </c>
      <c r="AD111" s="318">
        <v>4340</v>
      </c>
      <c r="AE111" s="319">
        <v>6.96</v>
      </c>
      <c r="AF111" s="318">
        <v>27.3</v>
      </c>
      <c r="AG111" s="319">
        <v>0</v>
      </c>
      <c r="AH111" s="319">
        <v>3.6629999999999998</v>
      </c>
      <c r="AI111" s="317">
        <v>7.5270000000000001</v>
      </c>
      <c r="AJ111" s="318">
        <v>28.73</v>
      </c>
      <c r="AK111" s="319">
        <v>1.55</v>
      </c>
      <c r="AL111" s="320">
        <v>35</v>
      </c>
      <c r="AM111" s="321" t="s">
        <v>423</v>
      </c>
      <c r="AN111" s="321" t="s">
        <v>552</v>
      </c>
      <c r="AO111" s="434">
        <v>0</v>
      </c>
    </row>
    <row r="112" spans="1:41" x14ac:dyDescent="0.25">
      <c r="A112" s="315" t="s">
        <v>369</v>
      </c>
      <c r="B112" s="316">
        <v>100</v>
      </c>
      <c r="C112" s="316" t="s">
        <v>200</v>
      </c>
      <c r="D112" s="319">
        <v>331</v>
      </c>
      <c r="E112" s="319">
        <v>3.5</v>
      </c>
      <c r="F112" s="319">
        <v>40.08</v>
      </c>
      <c r="G112" s="317">
        <v>17.399999999999999</v>
      </c>
      <c r="H112" s="319">
        <v>0</v>
      </c>
      <c r="I112" s="319">
        <v>173</v>
      </c>
      <c r="J112" s="319">
        <v>30</v>
      </c>
      <c r="K112" s="319">
        <v>2342</v>
      </c>
      <c r="L112" s="319">
        <v>390</v>
      </c>
      <c r="M112" s="319">
        <v>175</v>
      </c>
      <c r="N112" s="319">
        <v>64</v>
      </c>
      <c r="O112" s="319">
        <v>0</v>
      </c>
      <c r="P112" s="319">
        <v>700</v>
      </c>
      <c r="Q112" s="319">
        <v>0</v>
      </c>
      <c r="R112" s="319">
        <v>760</v>
      </c>
      <c r="S112" s="317">
        <v>11.1</v>
      </c>
      <c r="T112" s="319">
        <v>0</v>
      </c>
      <c r="U112" s="319">
        <v>9000</v>
      </c>
      <c r="V112" s="319">
        <v>145</v>
      </c>
      <c r="W112" s="319">
        <v>1290</v>
      </c>
      <c r="X112" s="319">
        <v>30000</v>
      </c>
      <c r="Y112" s="319">
        <v>242</v>
      </c>
      <c r="Z112" s="319">
        <v>143000</v>
      </c>
      <c r="AA112" s="319">
        <v>473000</v>
      </c>
      <c r="AB112" s="319">
        <v>1.2</v>
      </c>
      <c r="AC112" s="317">
        <v>455000</v>
      </c>
      <c r="AD112" s="319">
        <v>1100</v>
      </c>
      <c r="AE112" s="319">
        <v>36.659999999999997</v>
      </c>
      <c r="AF112" s="319">
        <v>2.9</v>
      </c>
      <c r="AG112" s="319">
        <v>0</v>
      </c>
      <c r="AH112" s="319">
        <v>0</v>
      </c>
      <c r="AI112" s="319">
        <v>0</v>
      </c>
      <c r="AJ112" s="319">
        <v>0</v>
      </c>
      <c r="AK112" s="319">
        <v>0.69</v>
      </c>
      <c r="AL112" s="323">
        <v>60</v>
      </c>
      <c r="AM112" s="316"/>
      <c r="AN112" s="321" t="s">
        <v>553</v>
      </c>
      <c r="AO112" s="433">
        <v>0</v>
      </c>
    </row>
    <row r="113" spans="1:41" x14ac:dyDescent="0.25">
      <c r="A113" s="315" t="s">
        <v>344</v>
      </c>
      <c r="B113" s="316">
        <v>100</v>
      </c>
      <c r="C113" s="316" t="s">
        <v>200</v>
      </c>
      <c r="D113" s="319">
        <v>73</v>
      </c>
      <c r="E113" s="319">
        <v>16.399999999999999</v>
      </c>
      <c r="F113" s="319">
        <v>0</v>
      </c>
      <c r="G113" s="319">
        <v>0.3</v>
      </c>
      <c r="H113" s="319">
        <v>50</v>
      </c>
      <c r="I113" s="319">
        <v>140</v>
      </c>
      <c r="J113" s="319">
        <v>250</v>
      </c>
      <c r="K113" s="319">
        <v>1200</v>
      </c>
      <c r="L113" s="319">
        <v>0</v>
      </c>
      <c r="M113" s="319">
        <v>120</v>
      </c>
      <c r="N113" s="319">
        <v>15</v>
      </c>
      <c r="O113" s="319">
        <v>0.4</v>
      </c>
      <c r="P113" s="319">
        <v>0</v>
      </c>
      <c r="Q113" s="317">
        <v>8</v>
      </c>
      <c r="R113" s="317">
        <v>1000</v>
      </c>
      <c r="S113" s="319">
        <v>0.1</v>
      </c>
      <c r="T113" s="317">
        <v>65000</v>
      </c>
      <c r="U113" s="319">
        <v>18000</v>
      </c>
      <c r="V113" s="319">
        <v>250</v>
      </c>
      <c r="W113" s="319">
        <v>1500</v>
      </c>
      <c r="X113" s="319">
        <v>20000</v>
      </c>
      <c r="Y113" s="319">
        <v>0</v>
      </c>
      <c r="Z113" s="319">
        <v>147000</v>
      </c>
      <c r="AA113" s="319">
        <v>285000</v>
      </c>
      <c r="AB113" s="319">
        <v>14.1</v>
      </c>
      <c r="AC113" s="319">
        <v>58000</v>
      </c>
      <c r="AD113" s="319">
        <v>1000</v>
      </c>
      <c r="AE113" s="319">
        <v>81.900000000000006</v>
      </c>
      <c r="AF113" s="319">
        <v>0</v>
      </c>
      <c r="AG113" s="319">
        <v>50</v>
      </c>
      <c r="AH113" s="319">
        <v>7.5999999999999998E-2</v>
      </c>
      <c r="AI113" s="319">
        <v>5.2999999999999999E-2</v>
      </c>
      <c r="AJ113" s="319">
        <v>0.10199999999999999</v>
      </c>
      <c r="AK113" s="319">
        <v>0</v>
      </c>
      <c r="AL113" s="320">
        <v>0</v>
      </c>
      <c r="AM113" s="316"/>
      <c r="AN113" s="321" t="s">
        <v>554</v>
      </c>
      <c r="AO113" s="433">
        <v>0</v>
      </c>
    </row>
    <row r="114" spans="1:41" x14ac:dyDescent="0.25">
      <c r="A114" s="315" t="s">
        <v>89</v>
      </c>
      <c r="B114" s="316">
        <v>100</v>
      </c>
      <c r="C114" s="316" t="s">
        <v>200</v>
      </c>
      <c r="D114" s="317">
        <v>400</v>
      </c>
      <c r="E114" s="319">
        <v>0</v>
      </c>
      <c r="F114" s="318">
        <v>100</v>
      </c>
      <c r="G114" s="319">
        <v>0</v>
      </c>
      <c r="H114" s="319">
        <v>0</v>
      </c>
      <c r="I114" s="319">
        <v>0</v>
      </c>
      <c r="J114" s="319">
        <v>0</v>
      </c>
      <c r="K114" s="319">
        <v>0</v>
      </c>
      <c r="L114" s="319">
        <v>0</v>
      </c>
      <c r="M114" s="319">
        <v>0</v>
      </c>
      <c r="N114" s="319">
        <v>0</v>
      </c>
      <c r="O114" s="319">
        <v>0</v>
      </c>
      <c r="P114" s="319">
        <v>0</v>
      </c>
      <c r="Q114" s="319">
        <v>0</v>
      </c>
      <c r="R114" s="319">
        <v>0</v>
      </c>
      <c r="S114" s="319">
        <v>0</v>
      </c>
      <c r="T114" s="319">
        <v>0</v>
      </c>
      <c r="U114" s="319">
        <v>0</v>
      </c>
      <c r="V114" s="319">
        <v>0</v>
      </c>
      <c r="W114" s="319">
        <v>0</v>
      </c>
      <c r="X114" s="319">
        <v>0</v>
      </c>
      <c r="Y114" s="319">
        <v>0</v>
      </c>
      <c r="Z114" s="319">
        <v>0</v>
      </c>
      <c r="AA114" s="319">
        <v>0</v>
      </c>
      <c r="AB114" s="319">
        <v>0</v>
      </c>
      <c r="AC114" s="319">
        <v>0</v>
      </c>
      <c r="AD114" s="325">
        <v>0</v>
      </c>
      <c r="AE114" s="319">
        <v>0</v>
      </c>
      <c r="AF114" s="319">
        <v>0</v>
      </c>
      <c r="AG114" s="319">
        <v>0</v>
      </c>
      <c r="AH114" s="319">
        <v>0</v>
      </c>
      <c r="AI114" s="319">
        <v>0</v>
      </c>
      <c r="AJ114" s="319">
        <v>0</v>
      </c>
      <c r="AK114" s="318">
        <v>100</v>
      </c>
      <c r="AL114" s="320">
        <v>20</v>
      </c>
      <c r="AM114" s="321"/>
      <c r="AN114" s="321" t="s">
        <v>89</v>
      </c>
      <c r="AO114" s="433">
        <v>0</v>
      </c>
    </row>
    <row r="115" spans="1:41" x14ac:dyDescent="0.25">
      <c r="A115" s="315" t="s">
        <v>290</v>
      </c>
      <c r="B115" s="316">
        <v>100</v>
      </c>
      <c r="C115" s="316" t="s">
        <v>200</v>
      </c>
      <c r="D115" s="319">
        <v>149</v>
      </c>
      <c r="E115" s="319">
        <v>6.36</v>
      </c>
      <c r="F115" s="319">
        <v>33.06</v>
      </c>
      <c r="G115" s="319">
        <v>0.5</v>
      </c>
      <c r="H115" s="319">
        <v>9</v>
      </c>
      <c r="I115" s="319">
        <v>200</v>
      </c>
      <c r="J115" s="319">
        <v>110</v>
      </c>
      <c r="K115" s="319">
        <v>700</v>
      </c>
      <c r="L115" s="319">
        <v>596</v>
      </c>
      <c r="M115" s="318">
        <v>1235</v>
      </c>
      <c r="N115" s="319">
        <v>3</v>
      </c>
      <c r="O115" s="319">
        <v>0</v>
      </c>
      <c r="P115" s="317">
        <v>31200</v>
      </c>
      <c r="Q115" s="319">
        <v>0</v>
      </c>
      <c r="R115" s="319">
        <v>80</v>
      </c>
      <c r="S115" s="319">
        <v>1.7</v>
      </c>
      <c r="T115" s="319">
        <v>23200</v>
      </c>
      <c r="U115" s="318">
        <v>181000</v>
      </c>
      <c r="V115" s="319">
        <v>299</v>
      </c>
      <c r="W115" s="319">
        <v>1700</v>
      </c>
      <c r="X115" s="319">
        <v>25000</v>
      </c>
      <c r="Y115" s="317">
        <v>1672</v>
      </c>
      <c r="Z115" s="319">
        <v>153000</v>
      </c>
      <c r="AA115" s="319">
        <v>401000</v>
      </c>
      <c r="AB115" s="319">
        <v>14.2</v>
      </c>
      <c r="AC115" s="319">
        <v>17000</v>
      </c>
      <c r="AD115" s="319">
        <v>1160</v>
      </c>
      <c r="AE115" s="319">
        <v>58.58</v>
      </c>
      <c r="AF115" s="319">
        <v>2.1</v>
      </c>
      <c r="AG115" s="319">
        <v>0</v>
      </c>
      <c r="AH115" s="319">
        <v>8.8999999999999996E-2</v>
      </c>
      <c r="AI115" s="319">
        <v>1.0999999999999999E-2</v>
      </c>
      <c r="AJ115" s="319">
        <v>0.249</v>
      </c>
      <c r="AK115" s="319">
        <v>1</v>
      </c>
      <c r="AL115" s="320">
        <v>30</v>
      </c>
      <c r="AM115" s="321"/>
      <c r="AN115" s="321" t="s">
        <v>555</v>
      </c>
      <c r="AO115" s="433">
        <v>0</v>
      </c>
    </row>
    <row r="116" spans="1:41" x14ac:dyDescent="0.25">
      <c r="A116" s="315" t="s">
        <v>392</v>
      </c>
      <c r="B116" s="316">
        <v>100</v>
      </c>
      <c r="C116" s="316" t="s">
        <v>200</v>
      </c>
      <c r="D116" s="319">
        <v>133</v>
      </c>
      <c r="E116" s="319">
        <v>16.37</v>
      </c>
      <c r="F116" s="319">
        <v>6.32</v>
      </c>
      <c r="G116" s="319">
        <v>4.28</v>
      </c>
      <c r="H116" s="318">
        <v>30998</v>
      </c>
      <c r="I116" s="317">
        <v>562</v>
      </c>
      <c r="J116" s="318">
        <v>892</v>
      </c>
      <c r="K116" s="317">
        <v>6500</v>
      </c>
      <c r="L116" s="318">
        <v>6184</v>
      </c>
      <c r="M116" s="318">
        <v>760</v>
      </c>
      <c r="N116" s="318">
        <v>738</v>
      </c>
      <c r="O116" s="318">
        <v>54</v>
      </c>
      <c r="P116" s="319">
        <v>4500</v>
      </c>
      <c r="Q116" s="319">
        <v>0</v>
      </c>
      <c r="R116" s="319">
        <v>0</v>
      </c>
      <c r="S116" s="319">
        <v>0</v>
      </c>
      <c r="T116" s="319">
        <v>0</v>
      </c>
      <c r="U116" s="319">
        <v>43000</v>
      </c>
      <c r="V116" s="318">
        <v>7522</v>
      </c>
      <c r="W116" s="318">
        <v>30530</v>
      </c>
      <c r="X116" s="319">
        <v>24000</v>
      </c>
      <c r="Y116" s="319">
        <v>0</v>
      </c>
      <c r="Z116" s="319">
        <v>261000</v>
      </c>
      <c r="AA116" s="319">
        <v>230000</v>
      </c>
      <c r="AB116" s="318">
        <v>68.099999999999994</v>
      </c>
      <c r="AC116" s="319">
        <v>140000</v>
      </c>
      <c r="AD116" s="317">
        <v>3070</v>
      </c>
      <c r="AE116" s="319">
        <v>71.78</v>
      </c>
      <c r="AF116" s="319">
        <v>0</v>
      </c>
      <c r="AG116" s="318">
        <v>515</v>
      </c>
      <c r="AH116" s="319">
        <v>1.59</v>
      </c>
      <c r="AI116" s="319">
        <v>0.81</v>
      </c>
      <c r="AJ116" s="319">
        <v>0.26</v>
      </c>
      <c r="AK116" s="319">
        <v>0</v>
      </c>
      <c r="AL116" s="320">
        <v>0</v>
      </c>
      <c r="AM116" s="321" t="s">
        <v>418</v>
      </c>
      <c r="AN116" s="321" t="s">
        <v>556</v>
      </c>
      <c r="AO116" s="434">
        <v>0</v>
      </c>
    </row>
    <row r="117" spans="1:41" x14ac:dyDescent="0.25">
      <c r="A117" s="315" t="s">
        <v>314</v>
      </c>
      <c r="B117" s="316">
        <v>100</v>
      </c>
      <c r="C117" s="316" t="s">
        <v>200</v>
      </c>
      <c r="D117" s="319">
        <v>161</v>
      </c>
      <c r="E117" s="317">
        <v>22.75</v>
      </c>
      <c r="F117" s="319">
        <v>0</v>
      </c>
      <c r="G117" s="319">
        <v>7.13</v>
      </c>
      <c r="H117" s="319">
        <v>40</v>
      </c>
      <c r="I117" s="319">
        <v>129</v>
      </c>
      <c r="J117" s="317">
        <v>377</v>
      </c>
      <c r="K117" s="319">
        <v>4278</v>
      </c>
      <c r="L117" s="318">
        <v>1973</v>
      </c>
      <c r="M117" s="318">
        <v>640</v>
      </c>
      <c r="N117" s="319">
        <v>31</v>
      </c>
      <c r="O117" s="319">
        <v>0.49</v>
      </c>
      <c r="P117" s="319">
        <v>7200</v>
      </c>
      <c r="Q117" s="319">
        <v>0</v>
      </c>
      <c r="R117" s="319">
        <v>0</v>
      </c>
      <c r="S117" s="319">
        <v>0</v>
      </c>
      <c r="T117" s="319">
        <v>0</v>
      </c>
      <c r="U117" s="319">
        <v>13000</v>
      </c>
      <c r="V117" s="319">
        <v>306</v>
      </c>
      <c r="W117" s="319">
        <v>2570</v>
      </c>
      <c r="X117" s="319">
        <v>24000</v>
      </c>
      <c r="Y117" s="319">
        <v>24</v>
      </c>
      <c r="Z117" s="319">
        <v>312000</v>
      </c>
      <c r="AA117" s="319">
        <v>420000</v>
      </c>
      <c r="AB117" s="319">
        <v>16.8</v>
      </c>
      <c r="AC117" s="319">
        <v>87000</v>
      </c>
      <c r="AD117" s="319">
        <v>2340</v>
      </c>
      <c r="AE117" s="319">
        <v>68.3</v>
      </c>
      <c r="AF117" s="319">
        <v>0</v>
      </c>
      <c r="AG117" s="317">
        <v>84</v>
      </c>
      <c r="AH117" s="319">
        <v>2.79</v>
      </c>
      <c r="AI117" s="319">
        <v>1.85</v>
      </c>
      <c r="AJ117" s="319">
        <v>0.9</v>
      </c>
      <c r="AK117" s="319">
        <v>0</v>
      </c>
      <c r="AL117" s="320">
        <v>0</v>
      </c>
      <c r="AM117" s="321"/>
      <c r="AN117" s="321" t="s">
        <v>557</v>
      </c>
      <c r="AO117" s="433">
        <v>0</v>
      </c>
    </row>
    <row r="118" spans="1:41" x14ac:dyDescent="0.25">
      <c r="A118" s="315" t="s">
        <v>237</v>
      </c>
      <c r="B118" s="316">
        <v>100</v>
      </c>
      <c r="C118" s="316" t="s">
        <v>200</v>
      </c>
      <c r="D118" s="319">
        <v>60</v>
      </c>
      <c r="E118" s="319">
        <v>0.37</v>
      </c>
      <c r="F118" s="319">
        <v>14.77</v>
      </c>
      <c r="G118" s="319">
        <v>0.13</v>
      </c>
      <c r="H118" s="319">
        <v>8</v>
      </c>
      <c r="I118" s="319">
        <v>17</v>
      </c>
      <c r="J118" s="319">
        <v>15</v>
      </c>
      <c r="K118" s="319">
        <v>133</v>
      </c>
      <c r="L118" s="319">
        <v>48</v>
      </c>
      <c r="M118" s="319">
        <v>32</v>
      </c>
      <c r="N118" s="319">
        <v>0</v>
      </c>
      <c r="O118" s="319">
        <v>0</v>
      </c>
      <c r="P118" s="319">
        <v>100</v>
      </c>
      <c r="Q118" s="319">
        <v>0</v>
      </c>
      <c r="R118" s="319">
        <v>0</v>
      </c>
      <c r="S118" s="319">
        <v>0.4</v>
      </c>
      <c r="T118" s="319">
        <v>3200</v>
      </c>
      <c r="U118" s="319">
        <v>11000</v>
      </c>
      <c r="V118" s="319">
        <v>18</v>
      </c>
      <c r="W118" s="319">
        <v>250</v>
      </c>
      <c r="X118" s="319">
        <v>10000</v>
      </c>
      <c r="Y118" s="319">
        <v>239</v>
      </c>
      <c r="Z118" s="319">
        <v>14000</v>
      </c>
      <c r="AA118" s="319">
        <v>104000</v>
      </c>
      <c r="AB118" s="319">
        <v>0</v>
      </c>
      <c r="AC118" s="319">
        <v>5000</v>
      </c>
      <c r="AD118" s="319">
        <v>70</v>
      </c>
      <c r="AE118" s="319">
        <v>84.51</v>
      </c>
      <c r="AF118" s="319">
        <v>0.2</v>
      </c>
      <c r="AG118" s="319">
        <v>0</v>
      </c>
      <c r="AH118" s="319">
        <v>2.5000000000000001E-2</v>
      </c>
      <c r="AI118" s="319">
        <v>3.0000000000000001E-3</v>
      </c>
      <c r="AJ118" s="319">
        <v>2.1999999999999999E-2</v>
      </c>
      <c r="AK118" s="317">
        <v>14.2</v>
      </c>
      <c r="AL118" s="320">
        <v>55</v>
      </c>
      <c r="AM118" s="321" t="s">
        <v>474</v>
      </c>
      <c r="AN118" s="321" t="s">
        <v>559</v>
      </c>
      <c r="AO118" s="433">
        <v>0</v>
      </c>
    </row>
    <row r="119" spans="1:41" x14ac:dyDescent="0.25">
      <c r="A119" s="315" t="s">
        <v>196</v>
      </c>
      <c r="B119" s="316">
        <v>100</v>
      </c>
      <c r="C119" s="316" t="s">
        <v>200</v>
      </c>
      <c r="D119" s="319">
        <v>32</v>
      </c>
      <c r="E119" s="319">
        <v>0.63</v>
      </c>
      <c r="F119" s="319">
        <v>8.08</v>
      </c>
      <c r="G119" s="319">
        <v>0.1</v>
      </c>
      <c r="H119" s="317">
        <v>927</v>
      </c>
      <c r="I119" s="319">
        <v>36</v>
      </c>
      <c r="J119" s="319">
        <v>20</v>
      </c>
      <c r="K119" s="319">
        <v>250</v>
      </c>
      <c r="L119" s="319">
        <v>283</v>
      </c>
      <c r="M119" s="319">
        <v>42</v>
      </c>
      <c r="N119" s="319">
        <v>10</v>
      </c>
      <c r="O119" s="319">
        <v>0</v>
      </c>
      <c r="P119" s="317">
        <v>34400</v>
      </c>
      <c r="Q119" s="319">
        <v>0</v>
      </c>
      <c r="R119" s="319">
        <v>130</v>
      </c>
      <c r="S119" s="319">
        <v>0</v>
      </c>
      <c r="T119" s="319">
        <v>7700</v>
      </c>
      <c r="U119" s="319">
        <v>12000</v>
      </c>
      <c r="V119" s="319">
        <v>47</v>
      </c>
      <c r="W119" s="319">
        <v>90</v>
      </c>
      <c r="X119" s="319">
        <v>8000</v>
      </c>
      <c r="Y119" s="319">
        <v>12</v>
      </c>
      <c r="Z119" s="319">
        <v>8000</v>
      </c>
      <c r="AA119" s="319">
        <v>139000</v>
      </c>
      <c r="AB119" s="319">
        <v>0.3</v>
      </c>
      <c r="AC119" s="319">
        <v>0</v>
      </c>
      <c r="AD119" s="319">
        <v>70</v>
      </c>
      <c r="AE119" s="317">
        <v>90.89</v>
      </c>
      <c r="AF119" s="319">
        <v>1.1000000000000001</v>
      </c>
      <c r="AG119" s="319">
        <v>0</v>
      </c>
      <c r="AH119" s="319">
        <v>1.4E-2</v>
      </c>
      <c r="AI119" s="319">
        <v>1.2999999999999999E-2</v>
      </c>
      <c r="AJ119" s="319">
        <v>2.4E-2</v>
      </c>
      <c r="AK119" s="319">
        <v>6.98</v>
      </c>
      <c r="AL119" s="320">
        <v>25</v>
      </c>
      <c r="AM119" s="321" t="s">
        <v>417</v>
      </c>
      <c r="AN119" s="321" t="s">
        <v>560</v>
      </c>
      <c r="AO119" s="433">
        <v>0</v>
      </c>
    </row>
    <row r="120" spans="1:41" x14ac:dyDescent="0.25">
      <c r="A120" s="315" t="s">
        <v>235</v>
      </c>
      <c r="B120" s="316">
        <v>100</v>
      </c>
      <c r="C120" s="316" t="s">
        <v>200</v>
      </c>
      <c r="D120" s="319">
        <v>38</v>
      </c>
      <c r="E120" s="319">
        <v>0.52</v>
      </c>
      <c r="F120" s="319">
        <v>8.9600000000000009</v>
      </c>
      <c r="G120" s="319">
        <v>0.1</v>
      </c>
      <c r="H120" s="319">
        <v>7</v>
      </c>
      <c r="I120" s="319">
        <v>42</v>
      </c>
      <c r="J120" s="319">
        <v>20</v>
      </c>
      <c r="K120" s="319">
        <v>231</v>
      </c>
      <c r="L120" s="319">
        <v>130</v>
      </c>
      <c r="M120" s="319">
        <v>20</v>
      </c>
      <c r="N120" s="319">
        <v>10</v>
      </c>
      <c r="O120" s="319">
        <v>0</v>
      </c>
      <c r="P120" s="317">
        <v>29200</v>
      </c>
      <c r="Q120" s="319">
        <v>0</v>
      </c>
      <c r="R120" s="319">
        <v>40</v>
      </c>
      <c r="S120" s="319">
        <v>0</v>
      </c>
      <c r="T120" s="319">
        <v>7700</v>
      </c>
      <c r="U120" s="319">
        <v>7000</v>
      </c>
      <c r="V120" s="319">
        <v>38</v>
      </c>
      <c r="W120" s="319">
        <v>200</v>
      </c>
      <c r="X120" s="319">
        <v>10000</v>
      </c>
      <c r="Y120" s="319">
        <v>20</v>
      </c>
      <c r="Z120" s="319">
        <v>11000</v>
      </c>
      <c r="AA120" s="319">
        <v>153000</v>
      </c>
      <c r="AB120" s="319">
        <v>0.1</v>
      </c>
      <c r="AC120" s="319">
        <v>1000</v>
      </c>
      <c r="AD120" s="319">
        <v>90</v>
      </c>
      <c r="AE120" s="317">
        <v>90.1</v>
      </c>
      <c r="AF120" s="319">
        <v>0.1</v>
      </c>
      <c r="AG120" s="319">
        <v>0</v>
      </c>
      <c r="AH120" s="319">
        <v>1.2999999999999999E-2</v>
      </c>
      <c r="AI120" s="319">
        <v>1.2999999999999999E-2</v>
      </c>
      <c r="AJ120" s="319">
        <v>2.3E-2</v>
      </c>
      <c r="AK120" s="319">
        <v>8.86</v>
      </c>
      <c r="AL120" s="320">
        <v>48</v>
      </c>
      <c r="AM120" s="321" t="s">
        <v>417</v>
      </c>
      <c r="AN120" s="321" t="s">
        <v>561</v>
      </c>
      <c r="AO120" s="433">
        <v>0</v>
      </c>
    </row>
    <row r="121" spans="1:41" x14ac:dyDescent="0.25">
      <c r="A121" s="315" t="s">
        <v>241</v>
      </c>
      <c r="B121" s="316">
        <v>100</v>
      </c>
      <c r="C121" s="316" t="s">
        <v>200</v>
      </c>
      <c r="D121" s="319">
        <v>69</v>
      </c>
      <c r="E121" s="319">
        <v>0.72</v>
      </c>
      <c r="F121" s="319">
        <v>18.100000000000001</v>
      </c>
      <c r="G121" s="319">
        <v>0.16</v>
      </c>
      <c r="H121" s="319">
        <v>66</v>
      </c>
      <c r="I121" s="319">
        <v>69</v>
      </c>
      <c r="J121" s="319">
        <v>70</v>
      </c>
      <c r="K121" s="319">
        <v>188</v>
      </c>
      <c r="L121" s="319">
        <v>50</v>
      </c>
      <c r="M121" s="319">
        <v>86</v>
      </c>
      <c r="N121" s="319">
        <v>2</v>
      </c>
      <c r="O121" s="319">
        <v>0</v>
      </c>
      <c r="P121" s="319">
        <v>10800</v>
      </c>
      <c r="Q121" s="319">
        <v>0</v>
      </c>
      <c r="R121" s="319">
        <v>190</v>
      </c>
      <c r="S121" s="317">
        <v>14.6</v>
      </c>
      <c r="T121" s="319">
        <v>5600</v>
      </c>
      <c r="U121" s="319">
        <v>10000</v>
      </c>
      <c r="V121" s="319">
        <v>127</v>
      </c>
      <c r="W121" s="319">
        <v>360</v>
      </c>
      <c r="X121" s="319">
        <v>7000</v>
      </c>
      <c r="Y121" s="319">
        <v>71</v>
      </c>
      <c r="Z121" s="319">
        <v>20000</v>
      </c>
      <c r="AA121" s="319">
        <v>191000</v>
      </c>
      <c r="AB121" s="319">
        <v>0.1</v>
      </c>
      <c r="AC121" s="319">
        <v>2000</v>
      </c>
      <c r="AD121" s="319">
        <v>70</v>
      </c>
      <c r="AE121" s="319">
        <v>80.540000000000006</v>
      </c>
      <c r="AF121" s="319">
        <v>0.9</v>
      </c>
      <c r="AG121" s="319">
        <v>0</v>
      </c>
      <c r="AH121" s="319">
        <v>5.3999999999999999E-2</v>
      </c>
      <c r="AI121" s="319">
        <v>7.0000000000000001E-3</v>
      </c>
      <c r="AJ121" s="319">
        <v>4.8000000000000001E-2</v>
      </c>
      <c r="AK121" s="317">
        <v>15.48</v>
      </c>
      <c r="AL121" s="320">
        <v>46</v>
      </c>
      <c r="AM121" s="321" t="s">
        <v>474</v>
      </c>
      <c r="AN121" s="321" t="s">
        <v>562</v>
      </c>
      <c r="AO121" s="433">
        <v>0</v>
      </c>
    </row>
    <row r="122" spans="1:41" x14ac:dyDescent="0.25">
      <c r="A122" s="315" t="s">
        <v>81</v>
      </c>
      <c r="B122" s="316">
        <v>100</v>
      </c>
      <c r="C122" s="316" t="s">
        <v>200</v>
      </c>
      <c r="D122" s="319">
        <v>87</v>
      </c>
      <c r="E122" s="319">
        <v>18.91</v>
      </c>
      <c r="F122" s="319">
        <v>0</v>
      </c>
      <c r="G122" s="319">
        <v>0.72</v>
      </c>
      <c r="H122" s="319">
        <v>57</v>
      </c>
      <c r="I122" s="319">
        <v>35</v>
      </c>
      <c r="J122" s="319">
        <v>37</v>
      </c>
      <c r="K122" s="319">
        <v>3803</v>
      </c>
      <c r="L122" s="319">
        <v>127</v>
      </c>
      <c r="M122" s="319">
        <v>300</v>
      </c>
      <c r="N122" s="319">
        <v>12</v>
      </c>
      <c r="O122" s="317">
        <v>1.2</v>
      </c>
      <c r="P122" s="319">
        <v>0</v>
      </c>
      <c r="Q122" s="317">
        <v>24</v>
      </c>
      <c r="R122" s="319">
        <v>390</v>
      </c>
      <c r="S122" s="319">
        <v>0.1</v>
      </c>
      <c r="T122" s="317">
        <v>65000</v>
      </c>
      <c r="U122" s="319">
        <v>33000</v>
      </c>
      <c r="V122" s="319">
        <v>26</v>
      </c>
      <c r="W122" s="319">
        <v>1050</v>
      </c>
      <c r="X122" s="319">
        <v>39000</v>
      </c>
      <c r="Y122" s="319">
        <v>25</v>
      </c>
      <c r="Z122" s="319">
        <v>188000</v>
      </c>
      <c r="AA122" s="319">
        <v>311000</v>
      </c>
      <c r="AB122" s="319">
        <v>30.2</v>
      </c>
      <c r="AC122" s="319">
        <v>68000</v>
      </c>
      <c r="AD122" s="319">
        <v>370</v>
      </c>
      <c r="AE122" s="319">
        <v>79.92</v>
      </c>
      <c r="AF122" s="319">
        <v>0</v>
      </c>
      <c r="AG122" s="319">
        <v>57</v>
      </c>
      <c r="AH122" s="319">
        <v>0.13</v>
      </c>
      <c r="AI122" s="319">
        <v>0.11799999999999999</v>
      </c>
      <c r="AJ122" s="319">
        <v>0.24099999999999999</v>
      </c>
      <c r="AK122" s="319">
        <v>0</v>
      </c>
      <c r="AL122" s="320">
        <v>0</v>
      </c>
      <c r="AM122" s="321"/>
      <c r="AN122" s="321" t="s">
        <v>82</v>
      </c>
      <c r="AO122" s="433">
        <v>0</v>
      </c>
    </row>
    <row r="123" spans="1:41" x14ac:dyDescent="0.25">
      <c r="A123" s="315" t="s">
        <v>673</v>
      </c>
      <c r="B123" s="316">
        <v>100</v>
      </c>
      <c r="C123" s="316" t="s">
        <v>200</v>
      </c>
      <c r="D123" s="319">
        <v>110</v>
      </c>
      <c r="E123" s="317">
        <v>20.81</v>
      </c>
      <c r="F123" s="319">
        <v>0</v>
      </c>
      <c r="G123" s="319">
        <v>2.29</v>
      </c>
      <c r="H123" s="319">
        <v>157</v>
      </c>
      <c r="I123" s="319">
        <v>60</v>
      </c>
      <c r="J123" s="319">
        <v>75</v>
      </c>
      <c r="K123" s="317">
        <v>5848</v>
      </c>
      <c r="L123" s="319">
        <v>329</v>
      </c>
      <c r="M123" s="319">
        <v>344</v>
      </c>
      <c r="N123" s="319">
        <v>12</v>
      </c>
      <c r="O123" s="317">
        <v>1.18</v>
      </c>
      <c r="P123" s="319">
        <v>0</v>
      </c>
      <c r="Q123" s="318">
        <v>229</v>
      </c>
      <c r="R123" s="319">
        <v>850</v>
      </c>
      <c r="S123" s="319">
        <v>0.1</v>
      </c>
      <c r="T123" s="322">
        <v>61800</v>
      </c>
      <c r="U123" s="319">
        <v>47000</v>
      </c>
      <c r="V123" s="319">
        <v>27</v>
      </c>
      <c r="W123" s="319">
        <v>840</v>
      </c>
      <c r="X123" s="319">
        <v>83000</v>
      </c>
      <c r="Y123" s="319">
        <v>15</v>
      </c>
      <c r="Z123" s="319">
        <v>222000</v>
      </c>
      <c r="AA123" s="319">
        <v>450000</v>
      </c>
      <c r="AB123" s="317">
        <v>36.5</v>
      </c>
      <c r="AC123" s="319">
        <v>54000</v>
      </c>
      <c r="AD123" s="319">
        <v>420</v>
      </c>
      <c r="AE123" s="319">
        <v>77.92</v>
      </c>
      <c r="AF123" s="319">
        <v>0</v>
      </c>
      <c r="AG123" s="319">
        <v>32</v>
      </c>
      <c r="AH123" s="319">
        <v>0.32500000000000001</v>
      </c>
      <c r="AI123" s="319">
        <v>0.75</v>
      </c>
      <c r="AJ123" s="319">
        <v>0.73</v>
      </c>
      <c r="AK123" s="319">
        <v>0</v>
      </c>
      <c r="AL123" s="320">
        <v>0</v>
      </c>
      <c r="AM123" s="321"/>
      <c r="AN123" s="321" t="s">
        <v>563</v>
      </c>
      <c r="AO123" s="433">
        <v>0</v>
      </c>
    </row>
    <row r="124" spans="1:41" x14ac:dyDescent="0.25">
      <c r="A124" s="315" t="s">
        <v>134</v>
      </c>
      <c r="B124" s="316">
        <v>100</v>
      </c>
      <c r="C124" s="316" t="s">
        <v>200</v>
      </c>
      <c r="D124" s="319">
        <v>116</v>
      </c>
      <c r="E124" s="317">
        <v>20.95</v>
      </c>
      <c r="F124" s="319">
        <v>0.99</v>
      </c>
      <c r="G124" s="319">
        <v>3.16</v>
      </c>
      <c r="H124" s="319">
        <v>44</v>
      </c>
      <c r="I124" s="317">
        <v>514</v>
      </c>
      <c r="J124" s="319">
        <v>218</v>
      </c>
      <c r="K124" s="318">
        <v>7395</v>
      </c>
      <c r="L124" s="319">
        <v>841</v>
      </c>
      <c r="M124" s="317">
        <v>506</v>
      </c>
      <c r="N124" s="319">
        <v>1</v>
      </c>
      <c r="O124" s="319">
        <v>0.42</v>
      </c>
      <c r="P124" s="319">
        <v>0</v>
      </c>
      <c r="Q124" s="317">
        <v>37</v>
      </c>
      <c r="R124" s="319">
        <v>220</v>
      </c>
      <c r="S124" s="319">
        <v>0</v>
      </c>
      <c r="T124" s="318">
        <v>82300</v>
      </c>
      <c r="U124" s="319">
        <v>6000</v>
      </c>
      <c r="V124" s="319">
        <v>271</v>
      </c>
      <c r="W124" s="319">
        <v>940</v>
      </c>
      <c r="X124" s="319">
        <v>22000</v>
      </c>
      <c r="Y124" s="319">
        <v>26</v>
      </c>
      <c r="Z124" s="319">
        <v>322000</v>
      </c>
      <c r="AA124" s="319">
        <v>364000</v>
      </c>
      <c r="AB124" s="317">
        <v>37</v>
      </c>
      <c r="AC124" s="318">
        <v>1163000</v>
      </c>
      <c r="AD124" s="319">
        <v>2140</v>
      </c>
      <c r="AE124" s="319">
        <v>71.099999999999994</v>
      </c>
      <c r="AF124" s="319">
        <v>0</v>
      </c>
      <c r="AG124" s="319">
        <v>57</v>
      </c>
      <c r="AH124" s="319">
        <v>0.97499999999999998</v>
      </c>
      <c r="AI124" s="319">
        <v>1.333</v>
      </c>
      <c r="AJ124" s="319">
        <v>0.42399999999999999</v>
      </c>
      <c r="AK124" s="319">
        <v>1.05</v>
      </c>
      <c r="AL124" s="320">
        <v>0</v>
      </c>
      <c r="AM124" s="321"/>
      <c r="AN124" s="321" t="s">
        <v>135</v>
      </c>
      <c r="AO124" s="433">
        <v>0</v>
      </c>
    </row>
    <row r="125" spans="1:41" x14ac:dyDescent="0.25">
      <c r="A125" s="315" t="s">
        <v>376</v>
      </c>
      <c r="B125" s="316">
        <v>100</v>
      </c>
      <c r="C125" s="316" t="s">
        <v>200</v>
      </c>
      <c r="D125" s="318">
        <v>628</v>
      </c>
      <c r="E125" s="319">
        <v>14.95</v>
      </c>
      <c r="F125" s="319">
        <v>16.7</v>
      </c>
      <c r="G125" s="318">
        <v>60.75</v>
      </c>
      <c r="H125" s="319">
        <v>20</v>
      </c>
      <c r="I125" s="317">
        <v>643</v>
      </c>
      <c r="J125" s="319">
        <v>113</v>
      </c>
      <c r="K125" s="319">
        <v>1800</v>
      </c>
      <c r="L125" s="319">
        <v>918</v>
      </c>
      <c r="M125" s="317">
        <v>563</v>
      </c>
      <c r="N125" s="317">
        <v>113</v>
      </c>
      <c r="O125" s="319">
        <v>0</v>
      </c>
      <c r="P125" s="319">
        <v>6300</v>
      </c>
      <c r="Q125" s="319">
        <v>0</v>
      </c>
      <c r="R125" s="318">
        <v>15030</v>
      </c>
      <c r="S125" s="317">
        <v>14.2</v>
      </c>
      <c r="T125" s="319">
        <v>45600</v>
      </c>
      <c r="U125" s="322">
        <v>114000</v>
      </c>
      <c r="V125" s="318">
        <v>1725</v>
      </c>
      <c r="W125" s="317">
        <v>4700</v>
      </c>
      <c r="X125" s="317">
        <v>163000</v>
      </c>
      <c r="Y125" s="318">
        <v>6175</v>
      </c>
      <c r="Z125" s="319">
        <v>290000</v>
      </c>
      <c r="AA125" s="317">
        <v>680000</v>
      </c>
      <c r="AB125" s="319">
        <v>2.4</v>
      </c>
      <c r="AC125" s="319">
        <v>0</v>
      </c>
      <c r="AD125" s="319">
        <v>2450</v>
      </c>
      <c r="AE125" s="319">
        <v>5.31</v>
      </c>
      <c r="AF125" s="317">
        <v>9.6999999999999993</v>
      </c>
      <c r="AG125" s="319">
        <v>0</v>
      </c>
      <c r="AH125" s="317">
        <v>4.4640000000000004</v>
      </c>
      <c r="AI125" s="318">
        <v>45.652000000000001</v>
      </c>
      <c r="AJ125" s="317">
        <v>7.92</v>
      </c>
      <c r="AK125" s="319">
        <v>4.34</v>
      </c>
      <c r="AL125" s="320">
        <v>15</v>
      </c>
      <c r="AM125" s="321"/>
      <c r="AN125" s="321" t="s">
        <v>564</v>
      </c>
      <c r="AO125" s="433">
        <v>0</v>
      </c>
    </row>
    <row r="126" spans="1:41" x14ac:dyDescent="0.25">
      <c r="A126" s="315" t="s">
        <v>345</v>
      </c>
      <c r="B126" s="316">
        <v>100</v>
      </c>
      <c r="C126" s="316" t="s">
        <v>200</v>
      </c>
      <c r="D126" s="319">
        <v>158</v>
      </c>
      <c r="E126" s="319">
        <v>17.96</v>
      </c>
      <c r="F126" s="319">
        <v>0</v>
      </c>
      <c r="G126" s="319">
        <v>9.0399999999999991</v>
      </c>
      <c r="H126" s="319">
        <v>93</v>
      </c>
      <c r="I126" s="319">
        <v>92</v>
      </c>
      <c r="J126" s="319">
        <v>233</v>
      </c>
      <c r="K126" s="319">
        <v>3217</v>
      </c>
      <c r="L126" s="319">
        <v>645</v>
      </c>
      <c r="M126" s="319">
        <v>302</v>
      </c>
      <c r="N126" s="319">
        <v>10</v>
      </c>
      <c r="O126" s="318">
        <v>13.67</v>
      </c>
      <c r="P126" s="319">
        <v>700</v>
      </c>
      <c r="Q126" s="318">
        <v>167</v>
      </c>
      <c r="R126" s="317">
        <v>1070</v>
      </c>
      <c r="S126" s="319">
        <v>0.1</v>
      </c>
      <c r="T126" s="317">
        <v>65000</v>
      </c>
      <c r="U126" s="319">
        <v>57000</v>
      </c>
      <c r="V126" s="319">
        <v>92</v>
      </c>
      <c r="W126" s="319">
        <v>1100</v>
      </c>
      <c r="X126" s="319">
        <v>32000</v>
      </c>
      <c r="Y126" s="319">
        <v>35</v>
      </c>
      <c r="Z126" s="319">
        <v>236000</v>
      </c>
      <c r="AA126" s="319">
        <v>327000</v>
      </c>
      <c r="AB126" s="317">
        <v>36.5</v>
      </c>
      <c r="AC126" s="319">
        <v>90000</v>
      </c>
      <c r="AD126" s="319">
        <v>990</v>
      </c>
      <c r="AE126" s="319">
        <v>72.05</v>
      </c>
      <c r="AF126" s="319">
        <v>0</v>
      </c>
      <c r="AG126" s="319">
        <v>60</v>
      </c>
      <c r="AH126" s="319">
        <v>2.04</v>
      </c>
      <c r="AI126" s="319">
        <v>3.7360000000000002</v>
      </c>
      <c r="AJ126" s="317">
        <v>2.133</v>
      </c>
      <c r="AK126" s="319">
        <v>0</v>
      </c>
      <c r="AL126" s="320">
        <v>0</v>
      </c>
      <c r="AM126" s="321"/>
      <c r="AN126" s="321" t="s">
        <v>565</v>
      </c>
      <c r="AO126" s="433">
        <v>0</v>
      </c>
    </row>
    <row r="127" spans="1:41" x14ac:dyDescent="0.25">
      <c r="A127" s="315" t="s">
        <v>300</v>
      </c>
      <c r="B127" s="316">
        <v>100</v>
      </c>
      <c r="C127" s="316" t="s">
        <v>200</v>
      </c>
      <c r="D127" s="319">
        <v>304</v>
      </c>
      <c r="E127" s="319">
        <v>0.3</v>
      </c>
      <c r="F127" s="318">
        <v>82.4</v>
      </c>
      <c r="G127" s="319">
        <v>0</v>
      </c>
      <c r="H127" s="319">
        <v>0</v>
      </c>
      <c r="I127" s="319">
        <v>0</v>
      </c>
      <c r="J127" s="319">
        <v>38</v>
      </c>
      <c r="K127" s="319">
        <v>121</v>
      </c>
      <c r="L127" s="319">
        <v>68</v>
      </c>
      <c r="M127" s="319">
        <v>24</v>
      </c>
      <c r="N127" s="319">
        <v>2</v>
      </c>
      <c r="O127" s="319">
        <v>0</v>
      </c>
      <c r="P127" s="319">
        <v>500</v>
      </c>
      <c r="Q127" s="319">
        <v>0</v>
      </c>
      <c r="R127" s="319">
        <v>0</v>
      </c>
      <c r="S127" s="319">
        <v>0</v>
      </c>
      <c r="T127" s="319">
        <v>2200</v>
      </c>
      <c r="U127" s="319">
        <v>6000</v>
      </c>
      <c r="V127" s="319">
        <v>36</v>
      </c>
      <c r="W127" s="319">
        <v>420</v>
      </c>
      <c r="X127" s="319">
        <v>2000</v>
      </c>
      <c r="Y127" s="319">
        <v>80</v>
      </c>
      <c r="Z127" s="319">
        <v>4000</v>
      </c>
      <c r="AA127" s="319">
        <v>52000</v>
      </c>
      <c r="AB127" s="319">
        <v>0.8</v>
      </c>
      <c r="AC127" s="319">
        <v>4000</v>
      </c>
      <c r="AD127" s="319">
        <v>220</v>
      </c>
      <c r="AE127" s="319">
        <v>17.100000000000001</v>
      </c>
      <c r="AF127" s="319">
        <v>0.2</v>
      </c>
      <c r="AG127" s="319">
        <v>0</v>
      </c>
      <c r="AH127" s="319">
        <v>0</v>
      </c>
      <c r="AI127" s="319">
        <v>0</v>
      </c>
      <c r="AJ127" s="319">
        <v>0</v>
      </c>
      <c r="AK127" s="318">
        <v>82.12</v>
      </c>
      <c r="AL127" s="320">
        <v>55</v>
      </c>
      <c r="AM127" s="321"/>
      <c r="AN127" s="321" t="s">
        <v>566</v>
      </c>
      <c r="AO127" s="433">
        <v>0</v>
      </c>
    </row>
    <row r="128" spans="1:41" x14ac:dyDescent="0.25">
      <c r="A128" s="315" t="s">
        <v>249</v>
      </c>
      <c r="B128" s="316">
        <v>100</v>
      </c>
      <c r="C128" s="316" t="s">
        <v>200</v>
      </c>
      <c r="D128" s="319">
        <v>36</v>
      </c>
      <c r="E128" s="319">
        <v>0.54</v>
      </c>
      <c r="F128" s="319">
        <v>9.09</v>
      </c>
      <c r="G128" s="319">
        <v>0.14000000000000001</v>
      </c>
      <c r="H128" s="319">
        <v>50</v>
      </c>
      <c r="I128" s="319">
        <v>38</v>
      </c>
      <c r="J128" s="319">
        <v>12</v>
      </c>
      <c r="K128" s="319">
        <v>418</v>
      </c>
      <c r="L128" s="319">
        <v>155</v>
      </c>
      <c r="M128" s="319">
        <v>88</v>
      </c>
      <c r="N128" s="319">
        <v>19</v>
      </c>
      <c r="O128" s="319">
        <v>0</v>
      </c>
      <c r="P128" s="317">
        <v>18000</v>
      </c>
      <c r="Q128" s="319">
        <v>0</v>
      </c>
      <c r="R128" s="319">
        <v>20</v>
      </c>
      <c r="S128" s="319">
        <v>2.9</v>
      </c>
      <c r="T128" s="319">
        <v>7600</v>
      </c>
      <c r="U128" s="319">
        <v>6000</v>
      </c>
      <c r="V128" s="319">
        <v>24</v>
      </c>
      <c r="W128" s="319">
        <v>170</v>
      </c>
      <c r="X128" s="319">
        <v>10000</v>
      </c>
      <c r="Y128" s="319">
        <v>27</v>
      </c>
      <c r="Z128" s="319">
        <v>11000</v>
      </c>
      <c r="AA128" s="319">
        <v>228000</v>
      </c>
      <c r="AB128" s="319">
        <v>0.7</v>
      </c>
      <c r="AC128" s="319">
        <v>18000</v>
      </c>
      <c r="AD128" s="319">
        <v>90</v>
      </c>
      <c r="AE128" s="319">
        <v>89.82</v>
      </c>
      <c r="AF128" s="319">
        <v>0.8</v>
      </c>
      <c r="AG128" s="319">
        <v>0</v>
      </c>
      <c r="AH128" s="319">
        <v>3.7999999999999999E-2</v>
      </c>
      <c r="AI128" s="319">
        <v>3.0000000000000001E-3</v>
      </c>
      <c r="AJ128" s="319">
        <v>5.8999999999999997E-2</v>
      </c>
      <c r="AK128" s="319">
        <v>8.1199999999999992</v>
      </c>
      <c r="AL128" s="323">
        <v>60</v>
      </c>
      <c r="AM128" s="321"/>
      <c r="AN128" s="321" t="s">
        <v>567</v>
      </c>
      <c r="AO128" s="433">
        <v>0</v>
      </c>
    </row>
    <row r="129" spans="1:41" x14ac:dyDescent="0.25">
      <c r="A129" s="315" t="s">
        <v>320</v>
      </c>
      <c r="B129" s="316">
        <v>100</v>
      </c>
      <c r="C129" s="316" t="s">
        <v>200</v>
      </c>
      <c r="D129" s="319">
        <v>133</v>
      </c>
      <c r="E129" s="317">
        <v>21.39</v>
      </c>
      <c r="F129" s="319">
        <v>0</v>
      </c>
      <c r="G129" s="319">
        <v>4.5999999999999996</v>
      </c>
      <c r="H129" s="319">
        <v>0</v>
      </c>
      <c r="I129" s="319">
        <v>130</v>
      </c>
      <c r="J129" s="319">
        <v>100</v>
      </c>
      <c r="K129" s="319">
        <v>4600</v>
      </c>
      <c r="L129" s="319">
        <v>0</v>
      </c>
      <c r="M129" s="319">
        <v>380</v>
      </c>
      <c r="N129" s="319">
        <v>0</v>
      </c>
      <c r="O129" s="317">
        <v>3</v>
      </c>
      <c r="P129" s="319">
        <v>1000</v>
      </c>
      <c r="Q129" s="319">
        <v>0</v>
      </c>
      <c r="R129" s="319">
        <v>0</v>
      </c>
      <c r="S129" s="319">
        <v>0</v>
      </c>
      <c r="T129" s="319">
        <v>0</v>
      </c>
      <c r="U129" s="319">
        <v>6000</v>
      </c>
      <c r="V129" s="319">
        <v>144</v>
      </c>
      <c r="W129" s="319">
        <v>3820</v>
      </c>
      <c r="X129" s="319">
        <v>24000</v>
      </c>
      <c r="Y129" s="319">
        <v>19</v>
      </c>
      <c r="Z129" s="319">
        <v>221000</v>
      </c>
      <c r="AA129" s="319">
        <v>360000</v>
      </c>
      <c r="AB129" s="319">
        <v>10.1</v>
      </c>
      <c r="AC129" s="319">
        <v>53000</v>
      </c>
      <c r="AD129" s="319">
        <v>2900</v>
      </c>
      <c r="AE129" s="319">
        <v>72.63</v>
      </c>
      <c r="AF129" s="319">
        <v>0</v>
      </c>
      <c r="AG129" s="319">
        <v>52</v>
      </c>
      <c r="AH129" s="319">
        <v>1.44</v>
      </c>
      <c r="AI129" s="319">
        <v>1.61</v>
      </c>
      <c r="AJ129" s="319">
        <v>0.65</v>
      </c>
      <c r="AK129" s="319">
        <v>0</v>
      </c>
      <c r="AL129" s="320">
        <v>0</v>
      </c>
      <c r="AM129" s="321"/>
      <c r="AN129" s="321" t="s">
        <v>568</v>
      </c>
      <c r="AO129" s="433">
        <v>0</v>
      </c>
    </row>
    <row r="130" spans="1:41" x14ac:dyDescent="0.25">
      <c r="A130" s="315" t="s">
        <v>197</v>
      </c>
      <c r="B130" s="316">
        <v>100</v>
      </c>
      <c r="C130" s="316" t="s">
        <v>200</v>
      </c>
      <c r="D130" s="319">
        <v>247</v>
      </c>
      <c r="E130" s="319">
        <v>10.6</v>
      </c>
      <c r="F130" s="319">
        <v>18.399999999999999</v>
      </c>
      <c r="G130" s="317">
        <v>14.84</v>
      </c>
      <c r="H130" s="319">
        <v>0</v>
      </c>
      <c r="I130" s="319">
        <v>240</v>
      </c>
      <c r="J130" s="319">
        <v>280</v>
      </c>
      <c r="K130" s="319">
        <v>3720</v>
      </c>
      <c r="L130" s="319">
        <v>520</v>
      </c>
      <c r="M130" s="319">
        <v>50</v>
      </c>
      <c r="N130" s="319">
        <v>49</v>
      </c>
      <c r="O130" s="319">
        <v>0.52</v>
      </c>
      <c r="P130" s="319">
        <v>100</v>
      </c>
      <c r="Q130" s="319">
        <v>0</v>
      </c>
      <c r="R130" s="319">
        <v>0</v>
      </c>
      <c r="S130" s="319">
        <v>0</v>
      </c>
      <c r="T130" s="319">
        <v>0</v>
      </c>
      <c r="U130" s="319">
        <v>24000</v>
      </c>
      <c r="V130" s="319">
        <v>78</v>
      </c>
      <c r="W130" s="319">
        <v>2360</v>
      </c>
      <c r="X130" s="319">
        <v>13000</v>
      </c>
      <c r="Y130" s="319">
        <v>93</v>
      </c>
      <c r="Z130" s="319">
        <v>99000</v>
      </c>
      <c r="AA130" s="319">
        <v>146000</v>
      </c>
      <c r="AB130" s="319">
        <v>26.5</v>
      </c>
      <c r="AC130" s="318">
        <v>684000</v>
      </c>
      <c r="AD130" s="319">
        <v>2020</v>
      </c>
      <c r="AE130" s="319">
        <v>53.96</v>
      </c>
      <c r="AF130" s="319">
        <v>0</v>
      </c>
      <c r="AG130" s="319">
        <v>45</v>
      </c>
      <c r="AH130" s="317">
        <v>5.2130000000000001</v>
      </c>
      <c r="AI130" s="317">
        <v>6.9930000000000003</v>
      </c>
      <c r="AJ130" s="319">
        <v>1.7410000000000001</v>
      </c>
      <c r="AK130" s="319">
        <v>0</v>
      </c>
      <c r="AL130" s="320">
        <v>50</v>
      </c>
      <c r="AM130" s="321"/>
      <c r="AN130" s="321" t="s">
        <v>197</v>
      </c>
      <c r="AO130" s="433">
        <v>0</v>
      </c>
    </row>
    <row r="131" spans="1:41" x14ac:dyDescent="0.25">
      <c r="A131" s="315" t="s">
        <v>50</v>
      </c>
      <c r="B131" s="316">
        <v>100</v>
      </c>
      <c r="C131" s="316" t="s">
        <v>200</v>
      </c>
      <c r="D131" s="319">
        <v>50</v>
      </c>
      <c r="E131" s="319">
        <v>3.3</v>
      </c>
      <c r="F131" s="319">
        <v>10.01</v>
      </c>
      <c r="G131" s="319">
        <v>0.7</v>
      </c>
      <c r="H131" s="318">
        <v>15376</v>
      </c>
      <c r="I131" s="319">
        <v>110</v>
      </c>
      <c r="J131" s="319">
        <v>130</v>
      </c>
      <c r="K131" s="319">
        <v>1000</v>
      </c>
      <c r="L131" s="319">
        <v>91</v>
      </c>
      <c r="M131" s="319">
        <v>271</v>
      </c>
      <c r="N131" s="319">
        <v>29</v>
      </c>
      <c r="O131" s="319">
        <v>0</v>
      </c>
      <c r="P131" s="318">
        <v>120000</v>
      </c>
      <c r="Q131" s="319">
        <v>0</v>
      </c>
      <c r="R131" s="319">
        <v>0</v>
      </c>
      <c r="S131" s="318">
        <v>817</v>
      </c>
      <c r="T131" s="319">
        <v>0</v>
      </c>
      <c r="U131" s="317">
        <v>135000</v>
      </c>
      <c r="V131" s="319">
        <v>290</v>
      </c>
      <c r="W131" s="319">
        <v>1700</v>
      </c>
      <c r="X131" s="319">
        <v>34000</v>
      </c>
      <c r="Y131" s="319">
        <v>774</v>
      </c>
      <c r="Z131" s="319">
        <v>56000</v>
      </c>
      <c r="AA131" s="319">
        <v>447000</v>
      </c>
      <c r="AB131" s="319">
        <v>0.9</v>
      </c>
      <c r="AC131" s="319">
        <v>43000</v>
      </c>
      <c r="AD131" s="319">
        <v>440</v>
      </c>
      <c r="AE131" s="319">
        <v>84.46</v>
      </c>
      <c r="AF131" s="319">
        <v>2</v>
      </c>
      <c r="AG131" s="319">
        <v>0</v>
      </c>
      <c r="AH131" s="319">
        <v>9.0999999999999998E-2</v>
      </c>
      <c r="AI131" s="319">
        <v>5.1999999999999998E-2</v>
      </c>
      <c r="AJ131" s="319">
        <v>0.33800000000000002</v>
      </c>
      <c r="AK131" s="319">
        <v>0</v>
      </c>
      <c r="AL131" s="320">
        <v>15</v>
      </c>
      <c r="AM131" s="321"/>
      <c r="AN131" s="321" t="s">
        <v>49</v>
      </c>
      <c r="AO131" s="433">
        <v>0</v>
      </c>
    </row>
    <row r="132" spans="1:41" x14ac:dyDescent="0.25">
      <c r="A132" s="315" t="s">
        <v>674</v>
      </c>
      <c r="B132" s="316">
        <v>100</v>
      </c>
      <c r="C132" s="316" t="s">
        <v>200</v>
      </c>
      <c r="D132" s="317">
        <v>379</v>
      </c>
      <c r="E132" s="317">
        <v>22.5</v>
      </c>
      <c r="F132" s="317">
        <v>71</v>
      </c>
      <c r="G132" s="319">
        <v>1.55</v>
      </c>
      <c r="H132" s="317">
        <v>2474</v>
      </c>
      <c r="I132" s="318">
        <v>1700</v>
      </c>
      <c r="J132" s="318">
        <v>1900</v>
      </c>
      <c r="K132" s="318">
        <v>23000</v>
      </c>
      <c r="L132" s="319">
        <v>0</v>
      </c>
      <c r="M132" s="318">
        <v>6400</v>
      </c>
      <c r="N132" s="318">
        <v>1290</v>
      </c>
      <c r="O132" s="318">
        <v>19.5</v>
      </c>
      <c r="P132" s="318">
        <v>67700</v>
      </c>
      <c r="Q132" s="319">
        <v>0</v>
      </c>
      <c r="R132" s="318">
        <v>15300</v>
      </c>
      <c r="S132" s="319">
        <v>0.5</v>
      </c>
      <c r="T132" s="319">
        <v>31000</v>
      </c>
      <c r="U132" s="319">
        <v>30000</v>
      </c>
      <c r="V132" s="319">
        <v>200</v>
      </c>
      <c r="W132" s="318">
        <v>27000</v>
      </c>
      <c r="X132" s="319">
        <v>62000</v>
      </c>
      <c r="Y132" s="318">
        <v>2772</v>
      </c>
      <c r="Z132" s="319">
        <v>219000</v>
      </c>
      <c r="AA132" s="319">
        <v>196000</v>
      </c>
      <c r="AB132" s="318">
        <v>54.9</v>
      </c>
      <c r="AC132" s="318">
        <v>721000</v>
      </c>
      <c r="AD132" s="319">
        <v>2900</v>
      </c>
      <c r="AE132" s="319">
        <v>3</v>
      </c>
      <c r="AF132" s="319">
        <v>2.4</v>
      </c>
      <c r="AG132" s="319">
        <v>0</v>
      </c>
      <c r="AH132" s="319">
        <v>0.35</v>
      </c>
      <c r="AI132" s="319">
        <v>0.4</v>
      </c>
      <c r="AJ132" s="319">
        <v>0.8</v>
      </c>
      <c r="AK132" s="317">
        <v>12.9</v>
      </c>
      <c r="AL132" s="324">
        <v>70</v>
      </c>
      <c r="AM132" s="321" t="s">
        <v>475</v>
      </c>
      <c r="AN132" s="321" t="s">
        <v>569</v>
      </c>
      <c r="AO132" s="433">
        <v>0</v>
      </c>
    </row>
    <row r="133" spans="1:41" x14ac:dyDescent="0.25">
      <c r="A133" s="315" t="s">
        <v>136</v>
      </c>
      <c r="B133" s="316">
        <v>100</v>
      </c>
      <c r="C133" s="316" t="s">
        <v>200</v>
      </c>
      <c r="D133" s="317">
        <v>387</v>
      </c>
      <c r="E133" s="319">
        <v>5.72</v>
      </c>
      <c r="F133" s="318">
        <v>83.29</v>
      </c>
      <c r="G133" s="319">
        <v>5.67</v>
      </c>
      <c r="H133" s="317">
        <v>2419</v>
      </c>
      <c r="I133" s="318">
        <v>1694</v>
      </c>
      <c r="J133" s="318">
        <v>1919</v>
      </c>
      <c r="K133" s="318">
        <v>22581</v>
      </c>
      <c r="L133" s="319">
        <v>551</v>
      </c>
      <c r="M133" s="318">
        <v>2258</v>
      </c>
      <c r="N133" s="318">
        <v>452</v>
      </c>
      <c r="O133" s="318">
        <v>6.77</v>
      </c>
      <c r="P133" s="318">
        <v>67700</v>
      </c>
      <c r="Q133" s="318">
        <v>129</v>
      </c>
      <c r="R133" s="319">
        <v>260</v>
      </c>
      <c r="S133" s="319">
        <v>1.2</v>
      </c>
      <c r="T133" s="319">
        <v>14400</v>
      </c>
      <c r="U133" s="319">
        <v>41000</v>
      </c>
      <c r="V133" s="319">
        <v>200</v>
      </c>
      <c r="W133" s="318">
        <v>26130</v>
      </c>
      <c r="X133" s="319">
        <v>46000</v>
      </c>
      <c r="Y133" s="319">
        <v>1169</v>
      </c>
      <c r="Z133" s="319">
        <v>127000</v>
      </c>
      <c r="AA133" s="319">
        <v>242000</v>
      </c>
      <c r="AB133" s="319">
        <v>18.2</v>
      </c>
      <c r="AC133" s="317">
        <v>581000</v>
      </c>
      <c r="AD133" s="319">
        <v>1160</v>
      </c>
      <c r="AE133" s="319">
        <v>3</v>
      </c>
      <c r="AF133" s="319">
        <v>3.4</v>
      </c>
      <c r="AG133" s="319">
        <v>4</v>
      </c>
      <c r="AH133" s="317">
        <v>4.9119999999999999</v>
      </c>
      <c r="AI133" s="319">
        <v>7.5999999999999998E-2</v>
      </c>
      <c r="AJ133" s="319">
        <v>7.5999999999999998E-2</v>
      </c>
      <c r="AK133" s="317">
        <v>30.26</v>
      </c>
      <c r="AL133" s="323">
        <v>69</v>
      </c>
      <c r="AM133" s="321" t="s">
        <v>475</v>
      </c>
      <c r="AN133" s="321" t="s">
        <v>137</v>
      </c>
      <c r="AO133" s="433">
        <v>0</v>
      </c>
    </row>
    <row r="134" spans="1:41" x14ac:dyDescent="0.25">
      <c r="A134" s="315" t="s">
        <v>675</v>
      </c>
      <c r="B134" s="316">
        <v>100</v>
      </c>
      <c r="C134" s="316" t="s">
        <v>200</v>
      </c>
      <c r="D134" s="319">
        <v>369</v>
      </c>
      <c r="E134" s="319">
        <v>12.4</v>
      </c>
      <c r="F134" s="318">
        <v>80.599999999999994</v>
      </c>
      <c r="G134" s="319">
        <v>1</v>
      </c>
      <c r="H134" s="317">
        <v>2419</v>
      </c>
      <c r="I134" s="318">
        <v>1690</v>
      </c>
      <c r="J134" s="318">
        <v>2000</v>
      </c>
      <c r="K134" s="318">
        <v>22600</v>
      </c>
      <c r="L134" s="319">
        <v>475</v>
      </c>
      <c r="M134" s="318">
        <v>2260</v>
      </c>
      <c r="N134" s="318">
        <v>452</v>
      </c>
      <c r="O134" s="318">
        <v>6.8</v>
      </c>
      <c r="P134" s="318">
        <v>67700</v>
      </c>
      <c r="Q134" s="319">
        <v>0</v>
      </c>
      <c r="R134" s="318">
        <v>15260</v>
      </c>
      <c r="S134" s="319">
        <v>0.6</v>
      </c>
      <c r="T134" s="319">
        <v>21800</v>
      </c>
      <c r="U134" s="319">
        <v>60000</v>
      </c>
      <c r="V134" s="319">
        <v>170</v>
      </c>
      <c r="W134" s="318">
        <v>26200</v>
      </c>
      <c r="X134" s="319">
        <v>39000</v>
      </c>
      <c r="Y134" s="317">
        <v>1417</v>
      </c>
      <c r="Z134" s="319">
        <v>162000</v>
      </c>
      <c r="AA134" s="319">
        <v>242000</v>
      </c>
      <c r="AB134" s="319">
        <v>13</v>
      </c>
      <c r="AC134" s="318">
        <v>710000</v>
      </c>
      <c r="AD134" s="319">
        <v>1600</v>
      </c>
      <c r="AE134" s="319">
        <v>3</v>
      </c>
      <c r="AF134" s="319">
        <v>3.2</v>
      </c>
      <c r="AG134" s="319">
        <v>0</v>
      </c>
      <c r="AH134" s="319">
        <v>0.24</v>
      </c>
      <c r="AI134" s="319">
        <v>0.2</v>
      </c>
      <c r="AJ134" s="319">
        <v>0.6</v>
      </c>
      <c r="AK134" s="317">
        <v>32.200000000000003</v>
      </c>
      <c r="AL134" s="324">
        <v>71</v>
      </c>
      <c r="AM134" s="321" t="s">
        <v>475</v>
      </c>
      <c r="AN134" s="321" t="s">
        <v>570</v>
      </c>
      <c r="AO134" s="433">
        <v>0</v>
      </c>
    </row>
    <row r="135" spans="1:41" x14ac:dyDescent="0.25">
      <c r="A135" s="315" t="s">
        <v>242</v>
      </c>
      <c r="B135" s="316">
        <v>100</v>
      </c>
      <c r="C135" s="316" t="s">
        <v>200</v>
      </c>
      <c r="D135" s="319">
        <v>61</v>
      </c>
      <c r="E135" s="319">
        <v>1.1399999999999999</v>
      </c>
      <c r="F135" s="319">
        <v>14.66</v>
      </c>
      <c r="G135" s="319">
        <v>0.52</v>
      </c>
      <c r="H135" s="319">
        <v>87</v>
      </c>
      <c r="I135" s="319">
        <v>27</v>
      </c>
      <c r="J135" s="319">
        <v>25</v>
      </c>
      <c r="K135" s="319">
        <v>341</v>
      </c>
      <c r="L135" s="319">
        <v>183</v>
      </c>
      <c r="M135" s="319">
        <v>63</v>
      </c>
      <c r="N135" s="319">
        <v>25</v>
      </c>
      <c r="O135" s="319">
        <v>0</v>
      </c>
      <c r="P135" s="318">
        <v>92700</v>
      </c>
      <c r="Q135" s="319">
        <v>0</v>
      </c>
      <c r="R135" s="317">
        <v>1460</v>
      </c>
      <c r="S135" s="318">
        <v>40.299999999999997</v>
      </c>
      <c r="T135" s="319">
        <v>7800</v>
      </c>
      <c r="U135" s="319">
        <v>34000</v>
      </c>
      <c r="V135" s="319">
        <v>130</v>
      </c>
      <c r="W135" s="319">
        <v>310</v>
      </c>
      <c r="X135" s="319">
        <v>17000</v>
      </c>
      <c r="Y135" s="319">
        <v>98</v>
      </c>
      <c r="Z135" s="319">
        <v>34000</v>
      </c>
      <c r="AA135" s="319">
        <v>312000</v>
      </c>
      <c r="AB135" s="319">
        <v>0.2</v>
      </c>
      <c r="AC135" s="319">
        <v>3000</v>
      </c>
      <c r="AD135" s="319">
        <v>140</v>
      </c>
      <c r="AE135" s="319">
        <v>83.07</v>
      </c>
      <c r="AF135" s="319">
        <v>3</v>
      </c>
      <c r="AG135" s="319">
        <v>0</v>
      </c>
      <c r="AH135" s="319">
        <v>2.9000000000000001E-2</v>
      </c>
      <c r="AI135" s="319">
        <v>4.7E-2</v>
      </c>
      <c r="AJ135" s="319">
        <v>0.28699999999999998</v>
      </c>
      <c r="AK135" s="319">
        <v>8.99</v>
      </c>
      <c r="AL135" s="320">
        <v>53</v>
      </c>
      <c r="AM135" s="321" t="s">
        <v>417</v>
      </c>
      <c r="AN135" s="321" t="s">
        <v>571</v>
      </c>
      <c r="AO135" s="433">
        <v>0</v>
      </c>
    </row>
    <row r="136" spans="1:41" x14ac:dyDescent="0.25">
      <c r="A136" s="315" t="s">
        <v>90</v>
      </c>
      <c r="B136" s="316">
        <v>100</v>
      </c>
      <c r="C136" s="316" t="s">
        <v>200</v>
      </c>
      <c r="D136" s="317">
        <v>400</v>
      </c>
      <c r="E136" s="319">
        <v>0</v>
      </c>
      <c r="F136" s="318">
        <v>100</v>
      </c>
      <c r="G136" s="319">
        <v>0</v>
      </c>
      <c r="H136" s="319">
        <v>0</v>
      </c>
      <c r="I136" s="319">
        <v>0</v>
      </c>
      <c r="J136" s="319">
        <v>0</v>
      </c>
      <c r="K136" s="319">
        <v>0</v>
      </c>
      <c r="L136" s="319">
        <v>0</v>
      </c>
      <c r="M136" s="319">
        <v>0</v>
      </c>
      <c r="N136" s="319">
        <v>0</v>
      </c>
      <c r="O136" s="319">
        <v>0</v>
      </c>
      <c r="P136" s="319">
        <v>0</v>
      </c>
      <c r="Q136" s="319">
        <v>0</v>
      </c>
      <c r="R136" s="319">
        <v>0</v>
      </c>
      <c r="S136" s="319">
        <v>0</v>
      </c>
      <c r="T136" s="319">
        <v>0</v>
      </c>
      <c r="U136" s="319">
        <v>0</v>
      </c>
      <c r="V136" s="319">
        <v>0</v>
      </c>
      <c r="W136" s="319">
        <v>0</v>
      </c>
      <c r="X136" s="319">
        <v>0</v>
      </c>
      <c r="Y136" s="319">
        <v>0</v>
      </c>
      <c r="Z136" s="319">
        <v>0</v>
      </c>
      <c r="AA136" s="319">
        <v>0</v>
      </c>
      <c r="AB136" s="319">
        <v>0</v>
      </c>
      <c r="AC136" s="319">
        <v>0</v>
      </c>
      <c r="AD136" s="325">
        <v>0</v>
      </c>
      <c r="AE136" s="319">
        <v>0</v>
      </c>
      <c r="AF136" s="319">
        <v>0</v>
      </c>
      <c r="AG136" s="319">
        <v>0</v>
      </c>
      <c r="AH136" s="319">
        <v>0</v>
      </c>
      <c r="AI136" s="319">
        <v>0</v>
      </c>
      <c r="AJ136" s="319">
        <v>0</v>
      </c>
      <c r="AK136" s="318">
        <v>100</v>
      </c>
      <c r="AL136" s="320">
        <v>45</v>
      </c>
      <c r="AM136" s="321"/>
      <c r="AN136" s="321" t="s">
        <v>90</v>
      </c>
      <c r="AO136" s="433">
        <v>0</v>
      </c>
    </row>
    <row r="137" spans="1:41" x14ac:dyDescent="0.25">
      <c r="A137" s="315" t="s">
        <v>323</v>
      </c>
      <c r="B137" s="316">
        <v>100</v>
      </c>
      <c r="C137" s="316" t="s">
        <v>200</v>
      </c>
      <c r="D137" s="319">
        <v>143</v>
      </c>
      <c r="E137" s="317">
        <v>20.88</v>
      </c>
      <c r="F137" s="319">
        <v>0</v>
      </c>
      <c r="G137" s="319">
        <v>5.94</v>
      </c>
      <c r="H137" s="319">
        <v>0</v>
      </c>
      <c r="I137" s="319">
        <v>130</v>
      </c>
      <c r="J137" s="319">
        <v>230</v>
      </c>
      <c r="K137" s="317">
        <v>6510</v>
      </c>
      <c r="L137" s="319">
        <v>660</v>
      </c>
      <c r="M137" s="319">
        <v>170</v>
      </c>
      <c r="N137" s="319">
        <v>24</v>
      </c>
      <c r="O137" s="317">
        <v>2.21</v>
      </c>
      <c r="P137" s="319">
        <v>0</v>
      </c>
      <c r="Q137" s="319">
        <v>0</v>
      </c>
      <c r="R137" s="319">
        <v>190</v>
      </c>
      <c r="S137" s="319">
        <v>0</v>
      </c>
      <c r="T137" s="319">
        <v>0</v>
      </c>
      <c r="U137" s="319">
        <v>12000</v>
      </c>
      <c r="V137" s="319">
        <v>128</v>
      </c>
      <c r="W137" s="319">
        <v>1910</v>
      </c>
      <c r="X137" s="319">
        <v>27000</v>
      </c>
      <c r="Y137" s="319">
        <v>24</v>
      </c>
      <c r="Z137" s="319">
        <v>190000</v>
      </c>
      <c r="AA137" s="319">
        <v>276000</v>
      </c>
      <c r="AB137" s="319">
        <v>23.6</v>
      </c>
      <c r="AC137" s="319">
        <v>68000</v>
      </c>
      <c r="AD137" s="317">
        <v>3190</v>
      </c>
      <c r="AE137" s="319">
        <v>72.55</v>
      </c>
      <c r="AF137" s="319">
        <v>0</v>
      </c>
      <c r="AG137" s="317">
        <v>66</v>
      </c>
      <c r="AH137" s="319">
        <v>2.13</v>
      </c>
      <c r="AI137" s="319">
        <v>2.39</v>
      </c>
      <c r="AJ137" s="319">
        <v>0.54</v>
      </c>
      <c r="AK137" s="319">
        <v>0</v>
      </c>
      <c r="AL137" s="320">
        <v>0</v>
      </c>
      <c r="AM137" s="321"/>
      <c r="AN137" s="321" t="s">
        <v>572</v>
      </c>
      <c r="AO137" s="434">
        <v>0</v>
      </c>
    </row>
    <row r="138" spans="1:41" x14ac:dyDescent="0.25">
      <c r="A138" s="315" t="s">
        <v>238</v>
      </c>
      <c r="B138" s="316">
        <v>100</v>
      </c>
      <c r="C138" s="316" t="s">
        <v>200</v>
      </c>
      <c r="D138" s="319">
        <v>21</v>
      </c>
      <c r="E138" s="319">
        <v>0.4</v>
      </c>
      <c r="F138" s="319">
        <v>6.48</v>
      </c>
      <c r="G138" s="319">
        <v>0.28999999999999998</v>
      </c>
      <c r="H138" s="319">
        <v>15</v>
      </c>
      <c r="I138" s="319">
        <v>41</v>
      </c>
      <c r="J138" s="319">
        <v>9</v>
      </c>
      <c r="K138" s="319">
        <v>197</v>
      </c>
      <c r="L138" s="319">
        <v>91</v>
      </c>
      <c r="M138" s="319">
        <v>43</v>
      </c>
      <c r="N138" s="319">
        <v>10</v>
      </c>
      <c r="O138" s="319">
        <v>0</v>
      </c>
      <c r="P138" s="317">
        <v>24800</v>
      </c>
      <c r="Q138" s="319">
        <v>0</v>
      </c>
      <c r="R138" s="319">
        <v>150</v>
      </c>
      <c r="S138" s="319">
        <v>0</v>
      </c>
      <c r="T138" s="319">
        <v>5100</v>
      </c>
      <c r="U138" s="319">
        <v>11000</v>
      </c>
      <c r="V138" s="319">
        <v>37</v>
      </c>
      <c r="W138" s="319">
        <v>130</v>
      </c>
      <c r="X138" s="319">
        <v>8000</v>
      </c>
      <c r="Y138" s="319">
        <v>20</v>
      </c>
      <c r="Z138" s="319">
        <v>9000</v>
      </c>
      <c r="AA138" s="319">
        <v>102000</v>
      </c>
      <c r="AB138" s="319">
        <v>0.1</v>
      </c>
      <c r="AC138" s="319">
        <v>21000</v>
      </c>
      <c r="AD138" s="319">
        <v>60</v>
      </c>
      <c r="AE138" s="318">
        <v>92.46</v>
      </c>
      <c r="AF138" s="319">
        <v>0.4</v>
      </c>
      <c r="AG138" s="319">
        <v>0</v>
      </c>
      <c r="AH138" s="319">
        <v>3.7999999999999999E-2</v>
      </c>
      <c r="AI138" s="319">
        <v>1.0999999999999999E-2</v>
      </c>
      <c r="AJ138" s="319">
        <v>8.5000000000000006E-2</v>
      </c>
      <c r="AK138" s="319">
        <v>2.4</v>
      </c>
      <c r="AL138" s="320">
        <v>20</v>
      </c>
      <c r="AM138" s="321"/>
      <c r="AN138" s="321" t="s">
        <v>573</v>
      </c>
      <c r="AO138" s="433">
        <v>0</v>
      </c>
    </row>
    <row r="139" spans="1:41" x14ac:dyDescent="0.25">
      <c r="A139" s="315" t="s">
        <v>333</v>
      </c>
      <c r="B139" s="316">
        <v>100</v>
      </c>
      <c r="C139" s="316" t="s">
        <v>200</v>
      </c>
      <c r="D139" s="319">
        <v>353</v>
      </c>
      <c r="E139" s="318">
        <v>25.8</v>
      </c>
      <c r="F139" s="319">
        <v>60.08</v>
      </c>
      <c r="G139" s="319">
        <v>1.06</v>
      </c>
      <c r="H139" s="319">
        <v>39</v>
      </c>
      <c r="I139" s="318">
        <v>873</v>
      </c>
      <c r="J139" s="319">
        <v>211</v>
      </c>
      <c r="K139" s="319">
        <v>2605</v>
      </c>
      <c r="L139" s="318">
        <v>2140</v>
      </c>
      <c r="M139" s="317">
        <v>540</v>
      </c>
      <c r="N139" s="318">
        <v>479</v>
      </c>
      <c r="O139" s="319">
        <v>0</v>
      </c>
      <c r="P139" s="319">
        <v>4400</v>
      </c>
      <c r="Q139" s="319">
        <v>0</v>
      </c>
      <c r="R139" s="319">
        <v>490</v>
      </c>
      <c r="S139" s="319">
        <v>5</v>
      </c>
      <c r="T139" s="318">
        <v>96400</v>
      </c>
      <c r="U139" s="319">
        <v>56000</v>
      </c>
      <c r="V139" s="317">
        <v>519</v>
      </c>
      <c r="W139" s="318">
        <v>7540</v>
      </c>
      <c r="X139" s="317">
        <v>122000</v>
      </c>
      <c r="Y139" s="317">
        <v>1330</v>
      </c>
      <c r="Z139" s="318">
        <v>451000</v>
      </c>
      <c r="AA139" s="317">
        <v>955000</v>
      </c>
      <c r="AB139" s="319">
        <v>8.3000000000000007</v>
      </c>
      <c r="AC139" s="319">
        <v>6000</v>
      </c>
      <c r="AD139" s="318">
        <v>4780</v>
      </c>
      <c r="AE139" s="319">
        <v>10.4</v>
      </c>
      <c r="AF139" s="318">
        <v>30.5</v>
      </c>
      <c r="AG139" s="319">
        <v>0</v>
      </c>
      <c r="AH139" s="319">
        <v>0.156</v>
      </c>
      <c r="AI139" s="319">
        <v>0.189</v>
      </c>
      <c r="AJ139" s="319">
        <v>0.51600000000000001</v>
      </c>
      <c r="AK139" s="319">
        <v>2.0299999999999998</v>
      </c>
      <c r="AL139" s="320">
        <v>30</v>
      </c>
      <c r="AM139" s="321"/>
      <c r="AN139" s="321" t="s">
        <v>574</v>
      </c>
      <c r="AO139" s="434">
        <v>0</v>
      </c>
    </row>
    <row r="140" spans="1:41" x14ac:dyDescent="0.25">
      <c r="A140" s="315" t="s">
        <v>138</v>
      </c>
      <c r="B140" s="316">
        <v>100</v>
      </c>
      <c r="C140" s="316" t="s">
        <v>200</v>
      </c>
      <c r="D140" s="319">
        <v>15</v>
      </c>
      <c r="E140" s="319">
        <v>1.36</v>
      </c>
      <c r="F140" s="319">
        <v>2.79</v>
      </c>
      <c r="G140" s="319">
        <v>0.15</v>
      </c>
      <c r="H140" s="318">
        <v>7405</v>
      </c>
      <c r="I140" s="319">
        <v>70</v>
      </c>
      <c r="J140" s="319">
        <v>80</v>
      </c>
      <c r="K140" s="319">
        <v>375</v>
      </c>
      <c r="L140" s="319">
        <v>134</v>
      </c>
      <c r="M140" s="319">
        <v>90</v>
      </c>
      <c r="N140" s="319">
        <v>38</v>
      </c>
      <c r="O140" s="319">
        <v>0</v>
      </c>
      <c r="P140" s="317">
        <v>18000</v>
      </c>
      <c r="Q140" s="319">
        <v>0</v>
      </c>
      <c r="R140" s="319">
        <v>290</v>
      </c>
      <c r="S140" s="318">
        <v>173.6</v>
      </c>
      <c r="T140" s="319">
        <v>13400</v>
      </c>
      <c r="U140" s="319">
        <v>36000</v>
      </c>
      <c r="V140" s="319">
        <v>29</v>
      </c>
      <c r="W140" s="319">
        <v>860</v>
      </c>
      <c r="X140" s="319">
        <v>13000</v>
      </c>
      <c r="Y140" s="319">
        <v>250</v>
      </c>
      <c r="Z140" s="319">
        <v>29000</v>
      </c>
      <c r="AA140" s="319">
        <v>194000</v>
      </c>
      <c r="AB140" s="319">
        <v>0.6</v>
      </c>
      <c r="AC140" s="319">
        <v>28000</v>
      </c>
      <c r="AD140" s="319">
        <v>180</v>
      </c>
      <c r="AE140" s="318">
        <v>95.07</v>
      </c>
      <c r="AF140" s="319">
        <v>1.3</v>
      </c>
      <c r="AG140" s="319">
        <v>0</v>
      </c>
      <c r="AH140" s="319">
        <v>0.02</v>
      </c>
      <c r="AI140" s="319">
        <v>6.0000000000000001E-3</v>
      </c>
      <c r="AJ140" s="319">
        <v>8.2000000000000003E-2</v>
      </c>
      <c r="AK140" s="319">
        <v>0.78</v>
      </c>
      <c r="AL140" s="320">
        <v>15</v>
      </c>
      <c r="AM140" s="321"/>
      <c r="AN140" s="321" t="s">
        <v>139</v>
      </c>
      <c r="AO140" s="433">
        <v>0</v>
      </c>
    </row>
    <row r="141" spans="1:41" x14ac:dyDescent="0.25">
      <c r="A141" s="315" t="s">
        <v>140</v>
      </c>
      <c r="B141" s="316">
        <v>100</v>
      </c>
      <c r="C141" s="316" t="s">
        <v>200</v>
      </c>
      <c r="D141" s="319">
        <v>16</v>
      </c>
      <c r="E141" s="319">
        <v>1.33</v>
      </c>
      <c r="F141" s="319">
        <v>2.2599999999999998</v>
      </c>
      <c r="G141" s="319">
        <v>0.22</v>
      </c>
      <c r="H141" s="318">
        <v>7492</v>
      </c>
      <c r="I141" s="319">
        <v>64</v>
      </c>
      <c r="J141" s="319">
        <v>77</v>
      </c>
      <c r="K141" s="319">
        <v>321</v>
      </c>
      <c r="L141" s="319">
        <v>144</v>
      </c>
      <c r="M141" s="319">
        <v>100</v>
      </c>
      <c r="N141" s="319">
        <v>36</v>
      </c>
      <c r="O141" s="319">
        <v>0</v>
      </c>
      <c r="P141" s="319">
        <v>3700</v>
      </c>
      <c r="Q141" s="319">
        <v>0</v>
      </c>
      <c r="R141" s="319">
        <v>150</v>
      </c>
      <c r="S141" s="318">
        <v>140.30000000000001</v>
      </c>
      <c r="T141" s="319">
        <v>11800</v>
      </c>
      <c r="U141" s="319">
        <v>33000</v>
      </c>
      <c r="V141" s="319">
        <v>28</v>
      </c>
      <c r="W141" s="319">
        <v>1200</v>
      </c>
      <c r="X141" s="319">
        <v>12000</v>
      </c>
      <c r="Y141" s="319">
        <v>203</v>
      </c>
      <c r="Z141" s="319">
        <v>28000</v>
      </c>
      <c r="AA141" s="319">
        <v>187000</v>
      </c>
      <c r="AB141" s="319">
        <v>1.5</v>
      </c>
      <c r="AC141" s="319">
        <v>25000</v>
      </c>
      <c r="AD141" s="319">
        <v>200</v>
      </c>
      <c r="AE141" s="318">
        <v>95.64</v>
      </c>
      <c r="AF141" s="319">
        <v>0.9</v>
      </c>
      <c r="AG141" s="319">
        <v>0</v>
      </c>
      <c r="AH141" s="319">
        <v>0</v>
      </c>
      <c r="AI141" s="319">
        <v>0</v>
      </c>
      <c r="AJ141" s="319">
        <v>0</v>
      </c>
      <c r="AK141" s="319">
        <v>0.48</v>
      </c>
      <c r="AL141" s="320">
        <v>15</v>
      </c>
      <c r="AM141" s="321"/>
      <c r="AN141" s="321" t="s">
        <v>141</v>
      </c>
      <c r="AO141" s="433">
        <v>0</v>
      </c>
    </row>
    <row r="142" spans="1:41" x14ac:dyDescent="0.25">
      <c r="A142" s="315" t="s">
        <v>340</v>
      </c>
      <c r="B142" s="316">
        <v>100</v>
      </c>
      <c r="C142" s="316" t="s">
        <v>200</v>
      </c>
      <c r="D142" s="319">
        <v>338</v>
      </c>
      <c r="E142" s="317">
        <v>21.46</v>
      </c>
      <c r="F142" s="319">
        <v>63.38</v>
      </c>
      <c r="G142" s="319">
        <v>0.69</v>
      </c>
      <c r="H142" s="319">
        <v>0</v>
      </c>
      <c r="I142" s="317">
        <v>507</v>
      </c>
      <c r="J142" s="319">
        <v>202</v>
      </c>
      <c r="K142" s="319">
        <v>1537</v>
      </c>
      <c r="L142" s="317">
        <v>1355</v>
      </c>
      <c r="M142" s="317">
        <v>512</v>
      </c>
      <c r="N142" s="318">
        <v>395</v>
      </c>
      <c r="O142" s="319">
        <v>0</v>
      </c>
      <c r="P142" s="319">
        <v>0</v>
      </c>
      <c r="Q142" s="319">
        <v>0</v>
      </c>
      <c r="R142" s="319">
        <v>720</v>
      </c>
      <c r="S142" s="319">
        <v>6</v>
      </c>
      <c r="T142" s="318">
        <v>96700</v>
      </c>
      <c r="U142" s="319">
        <v>81000</v>
      </c>
      <c r="V142" s="317">
        <v>740</v>
      </c>
      <c r="W142" s="318">
        <v>7510</v>
      </c>
      <c r="X142" s="318">
        <v>224000</v>
      </c>
      <c r="Y142" s="317">
        <v>1672</v>
      </c>
      <c r="Z142" s="317">
        <v>385000</v>
      </c>
      <c r="AA142" s="318">
        <v>1724000</v>
      </c>
      <c r="AB142" s="319">
        <v>7.2</v>
      </c>
      <c r="AC142" s="319">
        <v>18000</v>
      </c>
      <c r="AD142" s="319">
        <v>2830</v>
      </c>
      <c r="AE142" s="319">
        <v>10.17</v>
      </c>
      <c r="AF142" s="318">
        <v>19</v>
      </c>
      <c r="AG142" s="319">
        <v>0</v>
      </c>
      <c r="AH142" s="319">
        <v>0.161</v>
      </c>
      <c r="AI142" s="319">
        <v>6.2E-2</v>
      </c>
      <c r="AJ142" s="319">
        <v>0.309</v>
      </c>
      <c r="AK142" s="319">
        <v>8.5</v>
      </c>
      <c r="AL142" s="320">
        <v>30</v>
      </c>
      <c r="AM142" s="321"/>
      <c r="AN142" s="321" t="s">
        <v>575</v>
      </c>
      <c r="AO142" s="433">
        <v>0</v>
      </c>
    </row>
    <row r="143" spans="1:41" x14ac:dyDescent="0.25">
      <c r="A143" s="315" t="s">
        <v>243</v>
      </c>
      <c r="B143" s="316">
        <v>100</v>
      </c>
      <c r="C143" s="316" t="s">
        <v>200</v>
      </c>
      <c r="D143" s="319">
        <v>66</v>
      </c>
      <c r="E143" s="319">
        <v>0.83</v>
      </c>
      <c r="F143" s="319">
        <v>16.53</v>
      </c>
      <c r="G143" s="319">
        <v>0.44</v>
      </c>
      <c r="H143" s="319">
        <v>0</v>
      </c>
      <c r="I143" s="319">
        <v>11</v>
      </c>
      <c r="J143" s="319">
        <v>65</v>
      </c>
      <c r="K143" s="319">
        <v>603</v>
      </c>
      <c r="L143" s="319">
        <v>0</v>
      </c>
      <c r="M143" s="319">
        <v>100</v>
      </c>
      <c r="N143" s="319">
        <v>14</v>
      </c>
      <c r="O143" s="319">
        <v>0</v>
      </c>
      <c r="P143" s="318">
        <v>71500</v>
      </c>
      <c r="Q143" s="319">
        <v>0</v>
      </c>
      <c r="R143" s="319">
        <v>70</v>
      </c>
      <c r="S143" s="319">
        <v>0.4</v>
      </c>
      <c r="T143" s="319">
        <v>7100</v>
      </c>
      <c r="U143" s="319">
        <v>5000</v>
      </c>
      <c r="V143" s="319">
        <v>148</v>
      </c>
      <c r="W143" s="319">
        <v>310</v>
      </c>
      <c r="X143" s="319">
        <v>10000</v>
      </c>
      <c r="Y143" s="319">
        <v>55</v>
      </c>
      <c r="Z143" s="319">
        <v>31000</v>
      </c>
      <c r="AA143" s="319">
        <v>171000</v>
      </c>
      <c r="AB143" s="319">
        <v>0.6</v>
      </c>
      <c r="AC143" s="319">
        <v>1000</v>
      </c>
      <c r="AD143" s="319">
        <v>70</v>
      </c>
      <c r="AE143" s="319">
        <v>81.760000000000005</v>
      </c>
      <c r="AF143" s="319">
        <v>1.3</v>
      </c>
      <c r="AG143" s="319">
        <v>0</v>
      </c>
      <c r="AH143" s="319">
        <v>9.9000000000000005E-2</v>
      </c>
      <c r="AI143" s="319">
        <v>0.12</v>
      </c>
      <c r="AJ143" s="319">
        <v>0.13200000000000001</v>
      </c>
      <c r="AK143" s="317">
        <v>15.23</v>
      </c>
      <c r="AL143" s="320">
        <v>50</v>
      </c>
      <c r="AM143" s="321" t="s">
        <v>417</v>
      </c>
      <c r="AN143" s="321" t="s">
        <v>576</v>
      </c>
      <c r="AO143" s="433">
        <v>0</v>
      </c>
    </row>
    <row r="144" spans="1:41" x14ac:dyDescent="0.25">
      <c r="A144" s="315" t="s">
        <v>254</v>
      </c>
      <c r="B144" s="316">
        <v>100</v>
      </c>
      <c r="C144" s="316" t="s">
        <v>200</v>
      </c>
      <c r="D144" s="319">
        <v>277</v>
      </c>
      <c r="E144" s="319">
        <v>3.8</v>
      </c>
      <c r="F144" s="317">
        <v>70.7</v>
      </c>
      <c r="G144" s="319">
        <v>1.2</v>
      </c>
      <c r="H144" s="319">
        <v>0</v>
      </c>
      <c r="I144" s="319">
        <v>10</v>
      </c>
      <c r="J144" s="318">
        <v>570</v>
      </c>
      <c r="K144" s="319">
        <v>3100</v>
      </c>
      <c r="L144" s="319">
        <v>0</v>
      </c>
      <c r="M144" s="319">
        <v>90</v>
      </c>
      <c r="N144" s="319">
        <v>12</v>
      </c>
      <c r="O144" s="319">
        <v>0</v>
      </c>
      <c r="P144" s="318">
        <v>183000</v>
      </c>
      <c r="Q144" s="325">
        <v>0</v>
      </c>
      <c r="R144" s="319">
        <v>310</v>
      </c>
      <c r="S144" s="319">
        <v>1.6</v>
      </c>
      <c r="T144" s="319">
        <v>12700</v>
      </c>
      <c r="U144" s="319">
        <v>33000</v>
      </c>
      <c r="V144" s="317">
        <v>631</v>
      </c>
      <c r="W144" s="319">
        <v>1700</v>
      </c>
      <c r="X144" s="319">
        <v>42000</v>
      </c>
      <c r="Y144" s="319">
        <v>234</v>
      </c>
      <c r="Z144" s="319">
        <v>181000</v>
      </c>
      <c r="AA144" s="318">
        <v>1110000</v>
      </c>
      <c r="AB144" s="319">
        <v>1.3</v>
      </c>
      <c r="AC144" s="319">
        <v>3000</v>
      </c>
      <c r="AD144" s="319">
        <v>280</v>
      </c>
      <c r="AE144" s="319">
        <v>22.3</v>
      </c>
      <c r="AF144" s="319">
        <v>4.5999999999999996</v>
      </c>
      <c r="AG144" s="319">
        <v>0</v>
      </c>
      <c r="AH144" s="319">
        <v>0.27</v>
      </c>
      <c r="AI144" s="319">
        <v>0.32800000000000001</v>
      </c>
      <c r="AJ144" s="319">
        <v>0.36099999999999999</v>
      </c>
      <c r="AK144" s="318">
        <v>66.099999999999994</v>
      </c>
      <c r="AL144" s="323">
        <v>60</v>
      </c>
      <c r="AM144" s="321" t="s">
        <v>417</v>
      </c>
      <c r="AN144" s="321" t="s">
        <v>577</v>
      </c>
      <c r="AO144" s="433">
        <v>0</v>
      </c>
    </row>
    <row r="145" spans="1:41" x14ac:dyDescent="0.25">
      <c r="A145" s="315" t="s">
        <v>309</v>
      </c>
      <c r="B145" s="316">
        <v>100</v>
      </c>
      <c r="C145" s="316" t="s">
        <v>200</v>
      </c>
      <c r="D145" s="319">
        <v>319</v>
      </c>
      <c r="E145" s="319">
        <v>14.2</v>
      </c>
      <c r="F145" s="319">
        <v>1.5</v>
      </c>
      <c r="G145" s="317">
        <v>28</v>
      </c>
      <c r="H145" s="318">
        <v>3300</v>
      </c>
      <c r="I145" s="319">
        <v>30</v>
      </c>
      <c r="J145" s="318">
        <v>600</v>
      </c>
      <c r="K145" s="319">
        <v>3300</v>
      </c>
      <c r="L145" s="317">
        <v>1200</v>
      </c>
      <c r="M145" s="319">
        <v>60</v>
      </c>
      <c r="N145" s="319">
        <v>60</v>
      </c>
      <c r="O145" s="317">
        <v>3.2</v>
      </c>
      <c r="P145" s="319">
        <v>2000</v>
      </c>
      <c r="Q145" s="319">
        <v>0</v>
      </c>
      <c r="R145" s="319">
        <v>0</v>
      </c>
      <c r="S145" s="319">
        <v>0</v>
      </c>
      <c r="T145" s="319">
        <v>0</v>
      </c>
      <c r="U145" s="319">
        <v>70000</v>
      </c>
      <c r="V145" s="319">
        <v>400</v>
      </c>
      <c r="W145" s="317">
        <v>5500</v>
      </c>
      <c r="X145" s="319">
        <v>13000</v>
      </c>
      <c r="Y145" s="319">
        <v>120</v>
      </c>
      <c r="Z145" s="319">
        <v>200000</v>
      </c>
      <c r="AA145" s="319">
        <v>138000</v>
      </c>
      <c r="AB145" s="317">
        <v>41.6</v>
      </c>
      <c r="AC145" s="318">
        <v>697000</v>
      </c>
      <c r="AD145" s="319">
        <v>2850</v>
      </c>
      <c r="AE145" s="319">
        <v>53.9</v>
      </c>
      <c r="AF145" s="319">
        <v>0</v>
      </c>
      <c r="AG145" s="318">
        <v>255</v>
      </c>
      <c r="AH145" s="317">
        <v>9.57</v>
      </c>
      <c r="AI145" s="317">
        <v>12.36</v>
      </c>
      <c r="AJ145" s="317">
        <v>3.16</v>
      </c>
      <c r="AK145" s="319">
        <v>0</v>
      </c>
      <c r="AL145" s="320">
        <v>0</v>
      </c>
      <c r="AM145" s="321" t="s">
        <v>418</v>
      </c>
      <c r="AN145" s="321" t="s">
        <v>578</v>
      </c>
      <c r="AO145" s="433">
        <v>0</v>
      </c>
    </row>
    <row r="146" spans="1:41" x14ac:dyDescent="0.25">
      <c r="A146" s="315" t="s">
        <v>308</v>
      </c>
      <c r="B146" s="316">
        <v>100</v>
      </c>
      <c r="C146" s="316" t="s">
        <v>200</v>
      </c>
      <c r="D146" s="319">
        <v>326</v>
      </c>
      <c r="E146" s="319">
        <v>14.1</v>
      </c>
      <c r="F146" s="319">
        <v>2.2000000000000002</v>
      </c>
      <c r="G146" s="317">
        <v>28.5</v>
      </c>
      <c r="H146" s="318">
        <v>27667</v>
      </c>
      <c r="I146" s="319">
        <v>272</v>
      </c>
      <c r="J146" s="318">
        <v>1030</v>
      </c>
      <c r="K146" s="319">
        <v>4300</v>
      </c>
      <c r="L146" s="318">
        <v>2950</v>
      </c>
      <c r="M146" s="319">
        <v>190</v>
      </c>
      <c r="N146" s="319">
        <v>30</v>
      </c>
      <c r="O146" s="318">
        <v>13.46</v>
      </c>
      <c r="P146" s="319">
        <v>0</v>
      </c>
      <c r="Q146" s="319">
        <v>0</v>
      </c>
      <c r="R146" s="319">
        <v>0</v>
      </c>
      <c r="S146" s="319">
        <v>0</v>
      </c>
      <c r="T146" s="319">
        <v>0</v>
      </c>
      <c r="U146" s="319">
        <v>26000</v>
      </c>
      <c r="V146" s="319">
        <v>240</v>
      </c>
      <c r="W146" s="317">
        <v>6400</v>
      </c>
      <c r="X146" s="319">
        <v>12000</v>
      </c>
      <c r="Y146" s="319">
        <v>155</v>
      </c>
      <c r="Z146" s="319">
        <v>230000</v>
      </c>
      <c r="AA146" s="319">
        <v>170000</v>
      </c>
      <c r="AB146" s="318">
        <v>58</v>
      </c>
      <c r="AC146" s="318">
        <v>860000</v>
      </c>
      <c r="AD146" s="319">
        <v>2300</v>
      </c>
      <c r="AE146" s="319">
        <v>52.1</v>
      </c>
      <c r="AF146" s="319">
        <v>0</v>
      </c>
      <c r="AG146" s="318">
        <v>158</v>
      </c>
      <c r="AH146" s="318">
        <v>10.6</v>
      </c>
      <c r="AI146" s="317">
        <v>13.34</v>
      </c>
      <c r="AJ146" s="317">
        <v>2.6</v>
      </c>
      <c r="AK146" s="319">
        <v>0</v>
      </c>
      <c r="AL146" s="320">
        <v>0</v>
      </c>
      <c r="AM146" s="321" t="s">
        <v>418</v>
      </c>
      <c r="AN146" s="321" t="s">
        <v>579</v>
      </c>
      <c r="AO146" s="433">
        <v>0</v>
      </c>
    </row>
    <row r="147" spans="1:41" x14ac:dyDescent="0.25">
      <c r="A147" s="315" t="s">
        <v>64</v>
      </c>
      <c r="B147" s="316">
        <v>100</v>
      </c>
      <c r="C147" s="316" t="s">
        <v>200</v>
      </c>
      <c r="D147" s="319">
        <v>90</v>
      </c>
      <c r="E147" s="319">
        <v>18.8</v>
      </c>
      <c r="F147" s="319">
        <v>0.5</v>
      </c>
      <c r="G147" s="319">
        <v>0.9</v>
      </c>
      <c r="H147" s="319">
        <v>70</v>
      </c>
      <c r="I147" s="319">
        <v>6</v>
      </c>
      <c r="J147" s="319">
        <v>48</v>
      </c>
      <c r="K147" s="319">
        <v>1455</v>
      </c>
      <c r="L147" s="318">
        <v>1630</v>
      </c>
      <c r="M147" s="319">
        <v>63</v>
      </c>
      <c r="N147" s="319">
        <v>9</v>
      </c>
      <c r="O147" s="319">
        <v>0.93</v>
      </c>
      <c r="P147" s="319">
        <v>0</v>
      </c>
      <c r="Q147" s="319">
        <v>0</v>
      </c>
      <c r="R147" s="317">
        <v>1470</v>
      </c>
      <c r="S147" s="319">
        <v>0.1</v>
      </c>
      <c r="T147" s="318">
        <v>80900</v>
      </c>
      <c r="U147" s="319">
        <v>48000</v>
      </c>
      <c r="V147" s="318">
        <v>1663</v>
      </c>
      <c r="W147" s="319">
        <v>300</v>
      </c>
      <c r="X147" s="319">
        <v>27000</v>
      </c>
      <c r="Y147" s="319">
        <v>55</v>
      </c>
      <c r="Z147" s="319">
        <v>144000</v>
      </c>
      <c r="AA147" s="319">
        <v>275000</v>
      </c>
      <c r="AB147" s="317">
        <v>41.4</v>
      </c>
      <c r="AC147" s="319">
        <v>296000</v>
      </c>
      <c r="AD147" s="317">
        <v>3020</v>
      </c>
      <c r="AE147" s="319">
        <v>76.760000000000005</v>
      </c>
      <c r="AF147" s="319">
        <v>0</v>
      </c>
      <c r="AG147" s="317">
        <v>95</v>
      </c>
      <c r="AH147" s="319">
        <v>0.18</v>
      </c>
      <c r="AI147" s="319">
        <v>0.26</v>
      </c>
      <c r="AJ147" s="319">
        <v>0.15</v>
      </c>
      <c r="AK147" s="319">
        <v>0</v>
      </c>
      <c r="AL147" s="320">
        <v>0</v>
      </c>
      <c r="AM147" s="321"/>
      <c r="AN147" s="321" t="s">
        <v>65</v>
      </c>
      <c r="AO147" s="434">
        <v>0</v>
      </c>
    </row>
    <row r="148" spans="1:41" x14ac:dyDescent="0.25">
      <c r="A148" s="315" t="s">
        <v>393</v>
      </c>
      <c r="B148" s="316">
        <v>100</v>
      </c>
      <c r="C148" s="316" t="s">
        <v>200</v>
      </c>
      <c r="D148" s="319">
        <v>371</v>
      </c>
      <c r="E148" s="319">
        <v>13.04</v>
      </c>
      <c r="F148" s="317">
        <v>74.67</v>
      </c>
      <c r="G148" s="319">
        <v>1.51</v>
      </c>
      <c r="H148" s="319">
        <v>0</v>
      </c>
      <c r="I148" s="319">
        <v>90</v>
      </c>
      <c r="J148" s="319">
        <v>60</v>
      </c>
      <c r="K148" s="319">
        <v>1700</v>
      </c>
      <c r="L148" s="319">
        <v>431</v>
      </c>
      <c r="M148" s="319">
        <v>142</v>
      </c>
      <c r="N148" s="319">
        <v>18</v>
      </c>
      <c r="O148" s="319">
        <v>0</v>
      </c>
      <c r="P148" s="319">
        <v>0</v>
      </c>
      <c r="Q148" s="319">
        <v>0</v>
      </c>
      <c r="R148" s="319">
        <v>110</v>
      </c>
      <c r="S148" s="319">
        <v>0.1</v>
      </c>
      <c r="T148" s="319">
        <v>0</v>
      </c>
      <c r="U148" s="319">
        <v>21000</v>
      </c>
      <c r="V148" s="319">
        <v>289</v>
      </c>
      <c r="W148" s="319">
        <v>1300</v>
      </c>
      <c r="X148" s="319">
        <v>53000</v>
      </c>
      <c r="Y148" s="319">
        <v>917</v>
      </c>
      <c r="Z148" s="319">
        <v>189000</v>
      </c>
      <c r="AA148" s="319">
        <v>223000</v>
      </c>
      <c r="AB148" s="318">
        <v>63.2</v>
      </c>
      <c r="AC148" s="319">
        <v>6000</v>
      </c>
      <c r="AD148" s="319">
        <v>1410</v>
      </c>
      <c r="AE148" s="319">
        <v>9.9</v>
      </c>
      <c r="AF148" s="319">
        <v>3.2</v>
      </c>
      <c r="AG148" s="319">
        <v>0</v>
      </c>
      <c r="AH148" s="319">
        <v>0.27700000000000002</v>
      </c>
      <c r="AI148" s="319">
        <v>0.17100000000000001</v>
      </c>
      <c r="AJ148" s="319">
        <v>0.56399999999999995</v>
      </c>
      <c r="AK148" s="319">
        <v>2.67</v>
      </c>
      <c r="AL148" s="320">
        <v>47</v>
      </c>
      <c r="AM148" s="321" t="s">
        <v>693</v>
      </c>
      <c r="AN148" s="321" t="s">
        <v>580</v>
      </c>
      <c r="AO148" s="433">
        <v>0</v>
      </c>
    </row>
    <row r="149" spans="1:41" x14ac:dyDescent="0.25">
      <c r="A149" s="315" t="s">
        <v>346</v>
      </c>
      <c r="B149" s="316">
        <v>100</v>
      </c>
      <c r="C149" s="316" t="s">
        <v>200</v>
      </c>
      <c r="D149" s="319">
        <v>205</v>
      </c>
      <c r="E149" s="319">
        <v>18.600000000000001</v>
      </c>
      <c r="F149" s="319">
        <v>0</v>
      </c>
      <c r="G149" s="317">
        <v>13.89</v>
      </c>
      <c r="H149" s="319">
        <v>167</v>
      </c>
      <c r="I149" s="319">
        <v>176</v>
      </c>
      <c r="J149" s="317">
        <v>312</v>
      </c>
      <c r="K149" s="318">
        <v>9080</v>
      </c>
      <c r="L149" s="319">
        <v>856</v>
      </c>
      <c r="M149" s="322">
        <v>399</v>
      </c>
      <c r="N149" s="319">
        <v>1</v>
      </c>
      <c r="O149" s="318">
        <v>8.7100000000000009</v>
      </c>
      <c r="P149" s="319">
        <v>400</v>
      </c>
      <c r="Q149" s="318">
        <v>643</v>
      </c>
      <c r="R149" s="317">
        <v>1520</v>
      </c>
      <c r="S149" s="319">
        <v>5</v>
      </c>
      <c r="T149" s="317">
        <v>65000</v>
      </c>
      <c r="U149" s="319">
        <v>12000</v>
      </c>
      <c r="V149" s="319">
        <v>73</v>
      </c>
      <c r="W149" s="319">
        <v>1630</v>
      </c>
      <c r="X149" s="319">
        <v>76000</v>
      </c>
      <c r="Y149" s="319">
        <v>15</v>
      </c>
      <c r="Z149" s="319">
        <v>217000</v>
      </c>
      <c r="AA149" s="319">
        <v>314000</v>
      </c>
      <c r="AB149" s="317">
        <v>44.1</v>
      </c>
      <c r="AC149" s="319">
        <v>90000</v>
      </c>
      <c r="AD149" s="319">
        <v>630</v>
      </c>
      <c r="AE149" s="319">
        <v>63.55</v>
      </c>
      <c r="AF149" s="319">
        <v>0</v>
      </c>
      <c r="AG149" s="317">
        <v>70</v>
      </c>
      <c r="AH149" s="319">
        <v>3.2570000000000001</v>
      </c>
      <c r="AI149" s="317">
        <v>5.4560000000000004</v>
      </c>
      <c r="AJ149" s="317">
        <v>3.35</v>
      </c>
      <c r="AK149" s="319">
        <v>0</v>
      </c>
      <c r="AL149" s="320">
        <v>0</v>
      </c>
      <c r="AM149" s="321"/>
      <c r="AN149" s="321" t="s">
        <v>581</v>
      </c>
      <c r="AO149" s="433">
        <v>0</v>
      </c>
    </row>
    <row r="150" spans="1:41" x14ac:dyDescent="0.25">
      <c r="A150" s="315" t="s">
        <v>66</v>
      </c>
      <c r="B150" s="316">
        <v>100</v>
      </c>
      <c r="C150" s="316" t="s">
        <v>200</v>
      </c>
      <c r="D150" s="317">
        <v>400</v>
      </c>
      <c r="E150" s="319">
        <v>0</v>
      </c>
      <c r="F150" s="318">
        <v>100</v>
      </c>
      <c r="G150" s="319">
        <v>0</v>
      </c>
      <c r="H150" s="319">
        <v>0</v>
      </c>
      <c r="I150" s="319">
        <v>0</v>
      </c>
      <c r="J150" s="319">
        <v>0</v>
      </c>
      <c r="K150" s="319">
        <v>0</v>
      </c>
      <c r="L150" s="319">
        <v>0</v>
      </c>
      <c r="M150" s="319">
        <v>0</v>
      </c>
      <c r="N150" s="319">
        <v>0</v>
      </c>
      <c r="O150" s="319">
        <v>0</v>
      </c>
      <c r="P150" s="319">
        <v>0</v>
      </c>
      <c r="Q150" s="319">
        <v>0</v>
      </c>
      <c r="R150" s="319">
        <v>0</v>
      </c>
      <c r="S150" s="319">
        <v>0</v>
      </c>
      <c r="T150" s="319">
        <v>0</v>
      </c>
      <c r="U150" s="319">
        <v>0</v>
      </c>
      <c r="V150" s="319">
        <v>0</v>
      </c>
      <c r="W150" s="319">
        <v>0</v>
      </c>
      <c r="X150" s="319">
        <v>0</v>
      </c>
      <c r="Y150" s="319">
        <v>0</v>
      </c>
      <c r="Z150" s="319">
        <v>0</v>
      </c>
      <c r="AA150" s="319">
        <v>0</v>
      </c>
      <c r="AB150" s="319">
        <v>0</v>
      </c>
      <c r="AC150" s="319">
        <v>0</v>
      </c>
      <c r="AD150" s="319">
        <v>0</v>
      </c>
      <c r="AE150" s="319">
        <v>0</v>
      </c>
      <c r="AF150" s="319">
        <v>0</v>
      </c>
      <c r="AG150" s="319">
        <v>0</v>
      </c>
      <c r="AH150" s="319">
        <v>0</v>
      </c>
      <c r="AI150" s="319">
        <v>0</v>
      </c>
      <c r="AJ150" s="319">
        <v>0</v>
      </c>
      <c r="AK150" s="319">
        <v>0</v>
      </c>
      <c r="AL150" s="324">
        <v>95</v>
      </c>
      <c r="AM150" s="321"/>
      <c r="AN150" s="321" t="s">
        <v>67</v>
      </c>
      <c r="AO150" s="433">
        <v>0</v>
      </c>
    </row>
    <row r="151" spans="1:41" x14ac:dyDescent="0.25">
      <c r="A151" s="315" t="s">
        <v>379</v>
      </c>
      <c r="B151" s="316">
        <v>100</v>
      </c>
      <c r="C151" s="316" t="s">
        <v>200</v>
      </c>
      <c r="D151" s="319">
        <v>362</v>
      </c>
      <c r="E151" s="318">
        <v>36.159999999999997</v>
      </c>
      <c r="F151" s="319">
        <v>51.98</v>
      </c>
      <c r="G151" s="319">
        <v>0.77</v>
      </c>
      <c r="H151" s="319">
        <v>22</v>
      </c>
      <c r="I151" s="317">
        <v>415</v>
      </c>
      <c r="J151" s="318">
        <v>1550</v>
      </c>
      <c r="K151" s="319">
        <v>951</v>
      </c>
      <c r="L151" s="318">
        <v>3568</v>
      </c>
      <c r="M151" s="319">
        <v>361</v>
      </c>
      <c r="N151" s="319">
        <v>50</v>
      </c>
      <c r="O151" s="318">
        <v>4.03</v>
      </c>
      <c r="P151" s="319">
        <v>6800</v>
      </c>
      <c r="Q151" s="319">
        <v>0</v>
      </c>
      <c r="R151" s="319">
        <v>0</v>
      </c>
      <c r="S151" s="319">
        <v>0.1</v>
      </c>
      <c r="T151" s="318">
        <v>169200</v>
      </c>
      <c r="U151" s="318">
        <v>1257000</v>
      </c>
      <c r="V151" s="319">
        <v>41</v>
      </c>
      <c r="W151" s="319">
        <v>320</v>
      </c>
      <c r="X151" s="319">
        <v>110000</v>
      </c>
      <c r="Y151" s="319">
        <v>20</v>
      </c>
      <c r="Z151" s="318">
        <v>968000</v>
      </c>
      <c r="AA151" s="318">
        <v>1794000</v>
      </c>
      <c r="AB151" s="319">
        <v>27.3</v>
      </c>
      <c r="AC151" s="317">
        <v>535000</v>
      </c>
      <c r="AD151" s="318">
        <v>4080</v>
      </c>
      <c r="AE151" s="319">
        <v>3.16</v>
      </c>
      <c r="AF151" s="319">
        <v>0</v>
      </c>
      <c r="AG151" s="319">
        <v>20</v>
      </c>
      <c r="AH151" s="319">
        <v>0.499</v>
      </c>
      <c r="AI151" s="319">
        <v>0.20100000000000001</v>
      </c>
      <c r="AJ151" s="319">
        <v>0.03</v>
      </c>
      <c r="AK151" s="318">
        <v>51.98</v>
      </c>
      <c r="AL151" s="320">
        <v>30</v>
      </c>
      <c r="AM151" s="321"/>
      <c r="AN151" s="321" t="s">
        <v>582</v>
      </c>
      <c r="AO151" s="434">
        <v>0</v>
      </c>
    </row>
    <row r="152" spans="1:41" x14ac:dyDescent="0.25">
      <c r="A152" s="315" t="s">
        <v>273</v>
      </c>
      <c r="B152" s="316">
        <v>100</v>
      </c>
      <c r="C152" s="316" t="s">
        <v>200</v>
      </c>
      <c r="D152" s="319">
        <v>42</v>
      </c>
      <c r="E152" s="319">
        <v>3.37</v>
      </c>
      <c r="F152" s="319">
        <v>4.99</v>
      </c>
      <c r="G152" s="319">
        <v>0.97</v>
      </c>
      <c r="H152" s="319">
        <v>47</v>
      </c>
      <c r="I152" s="319">
        <v>20</v>
      </c>
      <c r="J152" s="319">
        <v>185</v>
      </c>
      <c r="K152" s="319">
        <v>93</v>
      </c>
      <c r="L152" s="319">
        <v>361</v>
      </c>
      <c r="M152" s="319">
        <v>37</v>
      </c>
      <c r="N152" s="319">
        <v>5</v>
      </c>
      <c r="O152" s="319">
        <v>0.47</v>
      </c>
      <c r="P152" s="319">
        <v>0</v>
      </c>
      <c r="Q152" s="322">
        <v>1</v>
      </c>
      <c r="R152" s="319">
        <v>10</v>
      </c>
      <c r="S152" s="319">
        <v>0.1</v>
      </c>
      <c r="T152" s="319">
        <v>17700</v>
      </c>
      <c r="U152" s="317">
        <v>125000</v>
      </c>
      <c r="V152" s="319">
        <v>10</v>
      </c>
      <c r="W152" s="319">
        <v>30</v>
      </c>
      <c r="X152" s="319">
        <v>11000</v>
      </c>
      <c r="Y152" s="319">
        <v>3</v>
      </c>
      <c r="Z152" s="319">
        <v>95000</v>
      </c>
      <c r="AA152" s="319">
        <v>150000</v>
      </c>
      <c r="AB152" s="319">
        <v>3.3</v>
      </c>
      <c r="AC152" s="319">
        <v>44000</v>
      </c>
      <c r="AD152" s="319">
        <v>420</v>
      </c>
      <c r="AE152" s="319">
        <v>89.92</v>
      </c>
      <c r="AF152" s="319">
        <v>0</v>
      </c>
      <c r="AG152" s="319">
        <v>5</v>
      </c>
      <c r="AH152" s="319">
        <v>0.63300000000000001</v>
      </c>
      <c r="AI152" s="319">
        <v>0.27700000000000002</v>
      </c>
      <c r="AJ152" s="319">
        <v>3.5000000000000003E-2</v>
      </c>
      <c r="AK152" s="319">
        <v>5.2</v>
      </c>
      <c r="AL152" s="320">
        <v>32</v>
      </c>
      <c r="AM152" s="321"/>
      <c r="AN152" s="321" t="s">
        <v>583</v>
      </c>
      <c r="AO152" s="433">
        <v>0</v>
      </c>
    </row>
    <row r="153" spans="1:41" x14ac:dyDescent="0.25">
      <c r="A153" s="315" t="s">
        <v>68</v>
      </c>
      <c r="B153" s="316">
        <v>100</v>
      </c>
      <c r="C153" s="316" t="s">
        <v>200</v>
      </c>
      <c r="D153" s="319">
        <v>46</v>
      </c>
      <c r="E153" s="319">
        <v>3.335</v>
      </c>
      <c r="F153" s="319">
        <v>4.8949999999999996</v>
      </c>
      <c r="G153" s="319">
        <v>1.4750000000000001</v>
      </c>
      <c r="H153" s="319">
        <v>74.5</v>
      </c>
      <c r="I153" s="319">
        <v>29.5</v>
      </c>
      <c r="J153" s="319">
        <v>185</v>
      </c>
      <c r="K153" s="319">
        <v>92.5</v>
      </c>
      <c r="L153" s="319">
        <v>358.5</v>
      </c>
      <c r="M153" s="319">
        <v>37.5</v>
      </c>
      <c r="N153" s="319">
        <v>5</v>
      </c>
      <c r="O153" s="319">
        <v>0.5</v>
      </c>
      <c r="P153" s="319">
        <v>100</v>
      </c>
      <c r="Q153" s="322">
        <v>1</v>
      </c>
      <c r="R153" s="319">
        <v>20</v>
      </c>
      <c r="S153" s="319">
        <v>0.15</v>
      </c>
      <c r="T153" s="319">
        <v>17050</v>
      </c>
      <c r="U153" s="317">
        <v>122500</v>
      </c>
      <c r="V153" s="319">
        <v>8</v>
      </c>
      <c r="W153" s="319">
        <v>25</v>
      </c>
      <c r="X153" s="319">
        <v>11000</v>
      </c>
      <c r="Y153" s="319">
        <v>8.5</v>
      </c>
      <c r="Z153" s="319">
        <v>93500</v>
      </c>
      <c r="AA153" s="319">
        <v>145000</v>
      </c>
      <c r="AB153" s="319">
        <v>2.9</v>
      </c>
      <c r="AC153" s="319">
        <v>45500</v>
      </c>
      <c r="AD153" s="319">
        <v>450</v>
      </c>
      <c r="AE153" s="319">
        <v>89.564999999999998</v>
      </c>
      <c r="AF153" s="319">
        <v>0</v>
      </c>
      <c r="AG153" s="319">
        <v>6.5</v>
      </c>
      <c r="AH153" s="319">
        <v>0.94499999999999995</v>
      </c>
      <c r="AI153" s="319">
        <v>0.67149999999999999</v>
      </c>
      <c r="AJ153" s="319">
        <v>9.4500000000000001E-2</v>
      </c>
      <c r="AK153" s="319">
        <v>5.13</v>
      </c>
      <c r="AL153" s="320">
        <v>31</v>
      </c>
      <c r="AM153" s="321"/>
      <c r="AN153" s="321" t="s">
        <v>69</v>
      </c>
      <c r="AO153" s="433">
        <v>0</v>
      </c>
    </row>
    <row r="154" spans="1:41" x14ac:dyDescent="0.25">
      <c r="A154" s="315" t="s">
        <v>279</v>
      </c>
      <c r="B154" s="316">
        <v>100</v>
      </c>
      <c r="C154" s="316" t="s">
        <v>200</v>
      </c>
      <c r="D154" s="319">
        <v>50</v>
      </c>
      <c r="E154" s="319">
        <v>3.3</v>
      </c>
      <c r="F154" s="319">
        <v>4.8</v>
      </c>
      <c r="G154" s="319">
        <v>1.98</v>
      </c>
      <c r="H154" s="319">
        <v>102</v>
      </c>
      <c r="I154" s="319">
        <v>39</v>
      </c>
      <c r="J154" s="319">
        <v>185</v>
      </c>
      <c r="K154" s="319">
        <v>92</v>
      </c>
      <c r="L154" s="319">
        <v>356</v>
      </c>
      <c r="M154" s="319">
        <v>38</v>
      </c>
      <c r="N154" s="319">
        <v>5</v>
      </c>
      <c r="O154" s="319">
        <v>0.53</v>
      </c>
      <c r="P154" s="319">
        <v>200</v>
      </c>
      <c r="Q154" s="322">
        <v>1</v>
      </c>
      <c r="R154" s="319">
        <v>30</v>
      </c>
      <c r="S154" s="319">
        <v>0.2</v>
      </c>
      <c r="T154" s="319">
        <v>16400</v>
      </c>
      <c r="U154" s="317">
        <v>120000</v>
      </c>
      <c r="V154" s="319">
        <v>6</v>
      </c>
      <c r="W154" s="319">
        <v>20</v>
      </c>
      <c r="X154" s="319">
        <v>11000</v>
      </c>
      <c r="Y154" s="319">
        <v>14</v>
      </c>
      <c r="Z154" s="319">
        <v>92000</v>
      </c>
      <c r="AA154" s="319">
        <v>140000</v>
      </c>
      <c r="AB154" s="319">
        <v>2.5</v>
      </c>
      <c r="AC154" s="319">
        <v>47000</v>
      </c>
      <c r="AD154" s="319">
        <v>480</v>
      </c>
      <c r="AE154" s="319">
        <v>89.21</v>
      </c>
      <c r="AF154" s="319">
        <v>0</v>
      </c>
      <c r="AG154" s="319">
        <v>8</v>
      </c>
      <c r="AH154" s="319">
        <v>1.2569999999999999</v>
      </c>
      <c r="AI154" s="319">
        <v>1.0660000000000001</v>
      </c>
      <c r="AJ154" s="319">
        <v>0.154</v>
      </c>
      <c r="AK154" s="319">
        <v>5.0599999999999996</v>
      </c>
      <c r="AL154" s="320">
        <v>31</v>
      </c>
      <c r="AM154" s="321"/>
      <c r="AN154" s="321" t="s">
        <v>584</v>
      </c>
      <c r="AO154" s="433">
        <v>0</v>
      </c>
    </row>
    <row r="155" spans="1:41" x14ac:dyDescent="0.25">
      <c r="A155" s="315" t="s">
        <v>383</v>
      </c>
      <c r="B155" s="316">
        <v>100</v>
      </c>
      <c r="C155" s="316" t="s">
        <v>200</v>
      </c>
      <c r="D155" s="319">
        <v>34</v>
      </c>
      <c r="E155" s="319">
        <v>3.37</v>
      </c>
      <c r="F155" s="319">
        <v>4.96</v>
      </c>
      <c r="G155" s="319">
        <v>0.08</v>
      </c>
      <c r="H155" s="319">
        <v>15</v>
      </c>
      <c r="I155" s="319">
        <v>45</v>
      </c>
      <c r="J155" s="319">
        <v>182</v>
      </c>
      <c r="K155" s="319">
        <v>94</v>
      </c>
      <c r="L155" s="319">
        <v>357</v>
      </c>
      <c r="M155" s="319">
        <v>37</v>
      </c>
      <c r="N155" s="319">
        <v>5</v>
      </c>
      <c r="O155" s="319">
        <v>0.5</v>
      </c>
      <c r="P155" s="319">
        <v>0</v>
      </c>
      <c r="Q155" s="319">
        <v>0</v>
      </c>
      <c r="R155" s="319">
        <v>10</v>
      </c>
      <c r="S155" s="319">
        <v>0</v>
      </c>
      <c r="T155" s="319">
        <v>15600</v>
      </c>
      <c r="U155" s="317">
        <v>122000</v>
      </c>
      <c r="V155" s="319">
        <v>13</v>
      </c>
      <c r="W155" s="319">
        <v>30</v>
      </c>
      <c r="X155" s="319">
        <v>11000</v>
      </c>
      <c r="Y155" s="319">
        <v>3</v>
      </c>
      <c r="Z155" s="319">
        <v>101000</v>
      </c>
      <c r="AA155" s="319">
        <v>156000</v>
      </c>
      <c r="AB155" s="319">
        <v>3.1</v>
      </c>
      <c r="AC155" s="319">
        <v>42000</v>
      </c>
      <c r="AD155" s="319">
        <v>420</v>
      </c>
      <c r="AE155" s="317">
        <v>90.84</v>
      </c>
      <c r="AF155" s="319">
        <v>0</v>
      </c>
      <c r="AG155" s="319">
        <v>2</v>
      </c>
      <c r="AH155" s="319">
        <v>5.0999999999999997E-2</v>
      </c>
      <c r="AI155" s="319">
        <v>2.1000000000000001E-2</v>
      </c>
      <c r="AJ155" s="319">
        <v>3.0000000000000001E-3</v>
      </c>
      <c r="AK155" s="319">
        <v>5.09</v>
      </c>
      <c r="AL155" s="320">
        <v>33</v>
      </c>
      <c r="AM155" s="321"/>
      <c r="AN155" s="321" t="s">
        <v>585</v>
      </c>
      <c r="AO155" s="433">
        <v>0</v>
      </c>
    </row>
    <row r="156" spans="1:41" x14ac:dyDescent="0.25">
      <c r="A156" s="315" t="s">
        <v>398</v>
      </c>
      <c r="B156" s="316">
        <v>100</v>
      </c>
      <c r="C156" s="316" t="s">
        <v>200</v>
      </c>
      <c r="D156" s="319">
        <v>61</v>
      </c>
      <c r="E156" s="319">
        <v>3.15</v>
      </c>
      <c r="F156" s="319">
        <v>4.78</v>
      </c>
      <c r="G156" s="319">
        <v>3.27</v>
      </c>
      <c r="H156" s="319">
        <v>162</v>
      </c>
      <c r="I156" s="319">
        <v>46</v>
      </c>
      <c r="J156" s="319">
        <v>169</v>
      </c>
      <c r="K156" s="319">
        <v>89</v>
      </c>
      <c r="L156" s="319">
        <v>373</v>
      </c>
      <c r="M156" s="319">
        <v>36</v>
      </c>
      <c r="N156" s="319">
        <v>5</v>
      </c>
      <c r="O156" s="319">
        <v>0.45</v>
      </c>
      <c r="P156" s="319">
        <v>0</v>
      </c>
      <c r="Q156" s="322">
        <v>2</v>
      </c>
      <c r="R156" s="319">
        <v>70</v>
      </c>
      <c r="S156" s="319">
        <v>0.3</v>
      </c>
      <c r="T156" s="319">
        <v>14300</v>
      </c>
      <c r="U156" s="319">
        <v>113000</v>
      </c>
      <c r="V156" s="319">
        <v>25</v>
      </c>
      <c r="W156" s="319">
        <v>30</v>
      </c>
      <c r="X156" s="319">
        <v>10000</v>
      </c>
      <c r="Y156" s="319">
        <v>4</v>
      </c>
      <c r="Z156" s="319">
        <v>84000</v>
      </c>
      <c r="AA156" s="319">
        <v>132000</v>
      </c>
      <c r="AB156" s="319">
        <v>3.7</v>
      </c>
      <c r="AC156" s="319">
        <v>43000</v>
      </c>
      <c r="AD156" s="319">
        <v>370</v>
      </c>
      <c r="AE156" s="319">
        <v>88.13</v>
      </c>
      <c r="AF156" s="319">
        <v>0</v>
      </c>
      <c r="AG156" s="319">
        <v>10</v>
      </c>
      <c r="AH156" s="319">
        <v>1.865</v>
      </c>
      <c r="AI156" s="319">
        <v>0.81200000000000006</v>
      </c>
      <c r="AJ156" s="319">
        <v>0.19500000000000001</v>
      </c>
      <c r="AK156" s="319">
        <v>5.26</v>
      </c>
      <c r="AL156" s="320">
        <v>30</v>
      </c>
      <c r="AM156" s="321"/>
      <c r="AN156" s="321" t="s">
        <v>586</v>
      </c>
      <c r="AO156" s="433">
        <v>0</v>
      </c>
    </row>
    <row r="157" spans="1:41" x14ac:dyDescent="0.25">
      <c r="A157" s="315" t="s">
        <v>676</v>
      </c>
      <c r="B157" s="316">
        <v>100</v>
      </c>
      <c r="C157" s="316" t="s">
        <v>200</v>
      </c>
      <c r="D157" s="317">
        <v>378</v>
      </c>
      <c r="E157" s="319">
        <v>11.02</v>
      </c>
      <c r="F157" s="317">
        <v>72.849999999999994</v>
      </c>
      <c r="G157" s="319">
        <v>4.22</v>
      </c>
      <c r="H157" s="319">
        <v>0</v>
      </c>
      <c r="I157" s="317">
        <v>421</v>
      </c>
      <c r="J157" s="322">
        <v>290</v>
      </c>
      <c r="K157" s="322">
        <v>4720</v>
      </c>
      <c r="L157" s="319">
        <v>848</v>
      </c>
      <c r="M157" s="322">
        <v>384</v>
      </c>
      <c r="N157" s="317">
        <v>85</v>
      </c>
      <c r="O157" s="319">
        <v>0</v>
      </c>
      <c r="P157" s="319">
        <v>0</v>
      </c>
      <c r="Q157" s="319">
        <v>0</v>
      </c>
      <c r="R157" s="319">
        <v>50</v>
      </c>
      <c r="S157" s="319">
        <v>0.9</v>
      </c>
      <c r="T157" s="319">
        <v>0</v>
      </c>
      <c r="U157" s="319">
        <v>8000</v>
      </c>
      <c r="V157" s="317">
        <v>750</v>
      </c>
      <c r="W157" s="319">
        <v>3010</v>
      </c>
      <c r="X157" s="319">
        <v>114000</v>
      </c>
      <c r="Y157" s="317">
        <v>1632</v>
      </c>
      <c r="Z157" s="319">
        <v>285000</v>
      </c>
      <c r="AA157" s="319">
        <v>195000</v>
      </c>
      <c r="AB157" s="319">
        <v>2.7</v>
      </c>
      <c r="AC157" s="319">
        <v>5000</v>
      </c>
      <c r="AD157" s="319">
        <v>1680</v>
      </c>
      <c r="AE157" s="319">
        <v>8.67</v>
      </c>
      <c r="AF157" s="317">
        <v>8.5</v>
      </c>
      <c r="AG157" s="319">
        <v>0</v>
      </c>
      <c r="AH157" s="319">
        <v>0.72299999999999998</v>
      </c>
      <c r="AI157" s="319">
        <v>0.77300000000000002</v>
      </c>
      <c r="AJ157" s="317">
        <v>2.1339999999999999</v>
      </c>
      <c r="AK157" s="319">
        <v>0</v>
      </c>
      <c r="AL157" s="323">
        <v>66</v>
      </c>
      <c r="AM157" s="321"/>
      <c r="AN157" s="321" t="s">
        <v>587</v>
      </c>
      <c r="AO157" s="433">
        <v>0</v>
      </c>
    </row>
    <row r="158" spans="1:41" x14ac:dyDescent="0.25">
      <c r="A158" s="315" t="s">
        <v>271</v>
      </c>
      <c r="B158" s="316">
        <v>100</v>
      </c>
      <c r="C158" s="316" t="s">
        <v>200</v>
      </c>
      <c r="D158" s="319">
        <v>300</v>
      </c>
      <c r="E158" s="317">
        <v>22.17</v>
      </c>
      <c r="F158" s="319">
        <v>2.19</v>
      </c>
      <c r="G158" s="317">
        <v>22.35</v>
      </c>
      <c r="H158" s="317">
        <v>676</v>
      </c>
      <c r="I158" s="319">
        <v>30</v>
      </c>
      <c r="J158" s="322">
        <v>283</v>
      </c>
      <c r="K158" s="319">
        <v>104</v>
      </c>
      <c r="L158" s="319">
        <v>141</v>
      </c>
      <c r="M158" s="319">
        <v>37</v>
      </c>
      <c r="N158" s="319">
        <v>7</v>
      </c>
      <c r="O158" s="317">
        <v>2.2799999999999998</v>
      </c>
      <c r="P158" s="319">
        <v>0</v>
      </c>
      <c r="Q158" s="317">
        <v>16</v>
      </c>
      <c r="R158" s="319">
        <v>190</v>
      </c>
      <c r="S158" s="319">
        <v>2.2999999999999998</v>
      </c>
      <c r="T158" s="319">
        <v>15400</v>
      </c>
      <c r="U158" s="318">
        <v>505000</v>
      </c>
      <c r="V158" s="319">
        <v>11</v>
      </c>
      <c r="W158" s="319">
        <v>440</v>
      </c>
      <c r="X158" s="319">
        <v>20000</v>
      </c>
      <c r="Y158" s="319">
        <v>30</v>
      </c>
      <c r="Z158" s="317">
        <v>354000</v>
      </c>
      <c r="AA158" s="319">
        <v>76000</v>
      </c>
      <c r="AB158" s="319">
        <v>17</v>
      </c>
      <c r="AC158" s="317">
        <v>627000</v>
      </c>
      <c r="AD158" s="317">
        <v>2920</v>
      </c>
      <c r="AE158" s="319">
        <v>50.01</v>
      </c>
      <c r="AF158" s="319">
        <v>0</v>
      </c>
      <c r="AG158" s="317">
        <v>79</v>
      </c>
      <c r="AH158" s="318">
        <v>13.151999999999999</v>
      </c>
      <c r="AI158" s="317">
        <v>6.5730000000000004</v>
      </c>
      <c r="AJ158" s="319">
        <v>0.76500000000000001</v>
      </c>
      <c r="AK158" s="319">
        <v>1.03</v>
      </c>
      <c r="AL158" s="320">
        <v>0</v>
      </c>
      <c r="AM158" s="321"/>
      <c r="AN158" s="321" t="s">
        <v>588</v>
      </c>
      <c r="AO158" s="434">
        <v>0</v>
      </c>
    </row>
    <row r="159" spans="1:41" x14ac:dyDescent="0.25">
      <c r="A159" s="315" t="s">
        <v>272</v>
      </c>
      <c r="B159" s="316">
        <v>100</v>
      </c>
      <c r="C159" s="316" t="s">
        <v>200</v>
      </c>
      <c r="D159" s="319">
        <v>254</v>
      </c>
      <c r="E159" s="318">
        <v>24.26</v>
      </c>
      <c r="F159" s="319">
        <v>2.77</v>
      </c>
      <c r="G159" s="317">
        <v>15.92</v>
      </c>
      <c r="H159" s="319">
        <v>481</v>
      </c>
      <c r="I159" s="319">
        <v>18</v>
      </c>
      <c r="J159" s="317">
        <v>303</v>
      </c>
      <c r="K159" s="319">
        <v>105</v>
      </c>
      <c r="L159" s="319">
        <v>79</v>
      </c>
      <c r="M159" s="319">
        <v>70</v>
      </c>
      <c r="N159" s="319">
        <v>9</v>
      </c>
      <c r="O159" s="319">
        <v>0.82</v>
      </c>
      <c r="P159" s="319">
        <v>0</v>
      </c>
      <c r="Q159" s="317">
        <v>12</v>
      </c>
      <c r="R159" s="319">
        <v>140</v>
      </c>
      <c r="S159" s="319">
        <v>1.6</v>
      </c>
      <c r="T159" s="319">
        <v>15400</v>
      </c>
      <c r="U159" s="318">
        <v>782000</v>
      </c>
      <c r="V159" s="319">
        <v>25</v>
      </c>
      <c r="W159" s="319">
        <v>220</v>
      </c>
      <c r="X159" s="319">
        <v>23000</v>
      </c>
      <c r="Y159" s="319">
        <v>10</v>
      </c>
      <c r="Z159" s="318">
        <v>463000</v>
      </c>
      <c r="AA159" s="319">
        <v>84000</v>
      </c>
      <c r="AB159" s="319">
        <v>14.4</v>
      </c>
      <c r="AC159" s="317">
        <v>619000</v>
      </c>
      <c r="AD159" s="319">
        <v>2760</v>
      </c>
      <c r="AE159" s="319">
        <v>53.78</v>
      </c>
      <c r="AF159" s="319">
        <v>0</v>
      </c>
      <c r="AG159" s="317">
        <v>64</v>
      </c>
      <c r="AH159" s="318">
        <v>10.114000000000001</v>
      </c>
      <c r="AI159" s="319">
        <v>4.51</v>
      </c>
      <c r="AJ159" s="319">
        <v>0.47199999999999998</v>
      </c>
      <c r="AK159" s="319">
        <v>1.1299999999999999</v>
      </c>
      <c r="AL159" s="320">
        <v>0</v>
      </c>
      <c r="AM159" s="321"/>
      <c r="AN159" s="321" t="s">
        <v>589</v>
      </c>
      <c r="AO159" s="433">
        <v>0</v>
      </c>
    </row>
    <row r="160" spans="1:41" x14ac:dyDescent="0.25">
      <c r="A160" s="315" t="s">
        <v>399</v>
      </c>
      <c r="B160" s="316">
        <v>100</v>
      </c>
      <c r="C160" s="316" t="s">
        <v>200</v>
      </c>
      <c r="D160" s="319">
        <v>340</v>
      </c>
      <c r="E160" s="319">
        <v>9.6999999999999993</v>
      </c>
      <c r="F160" s="318">
        <v>77.8</v>
      </c>
      <c r="G160" s="319">
        <v>4.9000000000000004</v>
      </c>
      <c r="H160" s="322">
        <v>546</v>
      </c>
      <c r="I160" s="318">
        <v>910</v>
      </c>
      <c r="J160" s="318">
        <v>1030</v>
      </c>
      <c r="K160" s="318">
        <v>12150</v>
      </c>
      <c r="L160" s="318">
        <v>4600</v>
      </c>
      <c r="M160" s="318">
        <v>1220</v>
      </c>
      <c r="N160" s="318">
        <v>243</v>
      </c>
      <c r="O160" s="318">
        <v>3.65</v>
      </c>
      <c r="P160" s="319">
        <v>0</v>
      </c>
      <c r="Q160" s="319">
        <v>0</v>
      </c>
      <c r="R160" s="318">
        <v>7200</v>
      </c>
      <c r="S160" s="319">
        <v>2.9</v>
      </c>
      <c r="T160" s="319">
        <v>22600</v>
      </c>
      <c r="U160" s="319">
        <v>0</v>
      </c>
      <c r="V160" s="319">
        <v>390</v>
      </c>
      <c r="W160" s="318">
        <v>8750</v>
      </c>
      <c r="X160" s="319">
        <v>78000</v>
      </c>
      <c r="Y160" s="318">
        <v>2177</v>
      </c>
      <c r="Z160" s="319">
        <v>243000</v>
      </c>
      <c r="AA160" s="319">
        <v>486000</v>
      </c>
      <c r="AB160" s="319">
        <v>17.3</v>
      </c>
      <c r="AC160" s="319">
        <v>231000</v>
      </c>
      <c r="AD160" s="318">
        <v>3650</v>
      </c>
      <c r="AE160" s="319">
        <v>5.8</v>
      </c>
      <c r="AF160" s="319">
        <v>7.3</v>
      </c>
      <c r="AG160" s="319">
        <v>0</v>
      </c>
      <c r="AH160" s="319">
        <v>0.80500000000000005</v>
      </c>
      <c r="AI160" s="319">
        <v>2.38</v>
      </c>
      <c r="AJ160" s="319">
        <v>1.3149999999999999</v>
      </c>
      <c r="AK160" s="317">
        <v>31</v>
      </c>
      <c r="AL160" s="323">
        <v>60</v>
      </c>
      <c r="AM160" s="321" t="s">
        <v>475</v>
      </c>
      <c r="AN160" s="321" t="s">
        <v>590</v>
      </c>
      <c r="AO160" s="434">
        <v>0</v>
      </c>
    </row>
    <row r="161" spans="1:41" x14ac:dyDescent="0.25">
      <c r="A161" s="315" t="s">
        <v>341</v>
      </c>
      <c r="B161" s="316">
        <v>100</v>
      </c>
      <c r="C161" s="316" t="s">
        <v>200</v>
      </c>
      <c r="D161" s="319">
        <v>341</v>
      </c>
      <c r="E161" s="318">
        <v>25.21</v>
      </c>
      <c r="F161" s="319">
        <v>58.99</v>
      </c>
      <c r="G161" s="319">
        <v>1.64</v>
      </c>
      <c r="H161" s="319">
        <v>23</v>
      </c>
      <c r="I161" s="319">
        <v>273</v>
      </c>
      <c r="J161" s="319">
        <v>254</v>
      </c>
      <c r="K161" s="319">
        <v>1447</v>
      </c>
      <c r="L161" s="319">
        <v>906</v>
      </c>
      <c r="M161" s="319">
        <v>281</v>
      </c>
      <c r="N161" s="318">
        <v>216</v>
      </c>
      <c r="O161" s="319">
        <v>0</v>
      </c>
      <c r="P161" s="319">
        <v>0</v>
      </c>
      <c r="Q161" s="319">
        <v>0</v>
      </c>
      <c r="R161" s="319">
        <v>0</v>
      </c>
      <c r="S161" s="319">
        <v>0</v>
      </c>
      <c r="T161" s="319">
        <v>0</v>
      </c>
      <c r="U161" s="317">
        <v>138000</v>
      </c>
      <c r="V161" s="317">
        <v>981</v>
      </c>
      <c r="W161" s="318">
        <v>7570</v>
      </c>
      <c r="X161" s="318">
        <v>267000</v>
      </c>
      <c r="Y161" s="317">
        <v>1527</v>
      </c>
      <c r="Z161" s="317">
        <v>379000</v>
      </c>
      <c r="AA161" s="317">
        <v>983000</v>
      </c>
      <c r="AB161" s="319">
        <v>8.1999999999999993</v>
      </c>
      <c r="AC161" s="319">
        <v>38000</v>
      </c>
      <c r="AD161" s="317">
        <v>3350</v>
      </c>
      <c r="AE161" s="319">
        <v>10.8</v>
      </c>
      <c r="AF161" s="318">
        <v>18.3</v>
      </c>
      <c r="AG161" s="319">
        <v>0</v>
      </c>
      <c r="AH161" s="319">
        <v>0.114</v>
      </c>
      <c r="AI161" s="319">
        <v>8.5000000000000006E-2</v>
      </c>
      <c r="AJ161" s="319">
        <v>1.071</v>
      </c>
      <c r="AK161" s="319">
        <v>0</v>
      </c>
      <c r="AL161" s="320">
        <v>30</v>
      </c>
      <c r="AM161" s="321"/>
      <c r="AN161" s="321" t="s">
        <v>591</v>
      </c>
      <c r="AO161" s="434">
        <v>0</v>
      </c>
    </row>
    <row r="162" spans="1:41" x14ac:dyDescent="0.25">
      <c r="A162" s="315" t="s">
        <v>142</v>
      </c>
      <c r="B162" s="316">
        <v>100</v>
      </c>
      <c r="C162" s="316" t="s">
        <v>200</v>
      </c>
      <c r="D162" s="319">
        <v>22</v>
      </c>
      <c r="E162" s="319">
        <v>3.09</v>
      </c>
      <c r="F162" s="319">
        <v>3.26</v>
      </c>
      <c r="G162" s="319">
        <v>0.34</v>
      </c>
      <c r="H162" s="319">
        <v>0</v>
      </c>
      <c r="I162" s="319">
        <v>81</v>
      </c>
      <c r="J162" s="317">
        <v>402</v>
      </c>
      <c r="K162" s="319">
        <v>3607</v>
      </c>
      <c r="L162" s="318">
        <v>1497</v>
      </c>
      <c r="M162" s="319">
        <v>104</v>
      </c>
      <c r="N162" s="319">
        <v>16</v>
      </c>
      <c r="O162" s="319">
        <v>0.04</v>
      </c>
      <c r="P162" s="319">
        <v>2100</v>
      </c>
      <c r="Q162" s="317">
        <v>7</v>
      </c>
      <c r="R162" s="319">
        <v>10</v>
      </c>
      <c r="S162" s="319">
        <v>0</v>
      </c>
      <c r="T162" s="319">
        <v>17300</v>
      </c>
      <c r="U162" s="319">
        <v>3000</v>
      </c>
      <c r="V162" s="319">
        <v>318</v>
      </c>
      <c r="W162" s="319">
        <v>500</v>
      </c>
      <c r="X162" s="319">
        <v>9000</v>
      </c>
      <c r="Y162" s="319">
        <v>47</v>
      </c>
      <c r="Z162" s="319">
        <v>86000</v>
      </c>
      <c r="AA162" s="319">
        <v>318000</v>
      </c>
      <c r="AB162" s="319">
        <v>9.3000000000000007</v>
      </c>
      <c r="AC162" s="319">
        <v>5000</v>
      </c>
      <c r="AD162" s="319">
        <v>520</v>
      </c>
      <c r="AE162" s="318">
        <v>92.45</v>
      </c>
      <c r="AF162" s="319">
        <v>1</v>
      </c>
      <c r="AG162" s="319">
        <v>0</v>
      </c>
      <c r="AH162" s="319">
        <v>0.05</v>
      </c>
      <c r="AI162" s="319">
        <v>0</v>
      </c>
      <c r="AJ162" s="319">
        <v>0.16</v>
      </c>
      <c r="AK162" s="319">
        <v>1.98</v>
      </c>
      <c r="AL162" s="320">
        <v>15</v>
      </c>
      <c r="AM162" s="321"/>
      <c r="AN162" s="321" t="s">
        <v>52</v>
      </c>
      <c r="AO162" s="433">
        <v>0</v>
      </c>
    </row>
    <row r="163" spans="1:41" x14ac:dyDescent="0.25">
      <c r="A163" s="315" t="s">
        <v>354</v>
      </c>
      <c r="B163" s="316">
        <v>100</v>
      </c>
      <c r="C163" s="316" t="s">
        <v>200</v>
      </c>
      <c r="D163" s="319">
        <v>86</v>
      </c>
      <c r="E163" s="319">
        <v>11.9</v>
      </c>
      <c r="F163" s="319">
        <v>3.69</v>
      </c>
      <c r="G163" s="319">
        <v>2.2400000000000002</v>
      </c>
      <c r="H163" s="319">
        <v>160</v>
      </c>
      <c r="I163" s="319">
        <v>160</v>
      </c>
      <c r="J163" s="319">
        <v>210</v>
      </c>
      <c r="K163" s="319">
        <v>1600</v>
      </c>
      <c r="L163" s="319">
        <v>500</v>
      </c>
      <c r="M163" s="319">
        <v>50</v>
      </c>
      <c r="N163" s="319">
        <v>42</v>
      </c>
      <c r="O163" s="318">
        <v>12</v>
      </c>
      <c r="P163" s="319">
        <v>8000</v>
      </c>
      <c r="Q163" s="319">
        <v>0</v>
      </c>
      <c r="R163" s="319">
        <v>550</v>
      </c>
      <c r="S163" s="319">
        <v>0.1</v>
      </c>
      <c r="T163" s="317">
        <v>65000</v>
      </c>
      <c r="U163" s="319">
        <v>26000</v>
      </c>
      <c r="V163" s="319">
        <v>94</v>
      </c>
      <c r="W163" s="319">
        <v>3950</v>
      </c>
      <c r="X163" s="319">
        <v>34000</v>
      </c>
      <c r="Y163" s="318">
        <v>3400</v>
      </c>
      <c r="Z163" s="319">
        <v>197000</v>
      </c>
      <c r="AA163" s="319">
        <v>320000</v>
      </c>
      <c r="AB163" s="317">
        <v>44.8</v>
      </c>
      <c r="AC163" s="319">
        <v>286000</v>
      </c>
      <c r="AD163" s="319">
        <v>1600</v>
      </c>
      <c r="AE163" s="319">
        <v>80.58</v>
      </c>
      <c r="AF163" s="319">
        <v>0</v>
      </c>
      <c r="AG163" s="319">
        <v>28</v>
      </c>
      <c r="AH163" s="319">
        <v>0.42499999999999999</v>
      </c>
      <c r="AI163" s="319">
        <v>0.50700000000000001</v>
      </c>
      <c r="AJ163" s="319">
        <v>0.60599999999999998</v>
      </c>
      <c r="AK163" s="319">
        <v>0</v>
      </c>
      <c r="AL163" s="320">
        <v>0</v>
      </c>
      <c r="AM163" s="321"/>
      <c r="AN163" s="321" t="s">
        <v>592</v>
      </c>
      <c r="AO163" s="433">
        <v>0</v>
      </c>
    </row>
    <row r="164" spans="1:41" x14ac:dyDescent="0.25">
      <c r="A164" s="315" t="s">
        <v>143</v>
      </c>
      <c r="B164" s="316">
        <v>100</v>
      </c>
      <c r="C164" s="316" t="s">
        <v>200</v>
      </c>
      <c r="D164" s="318">
        <v>514</v>
      </c>
      <c r="E164" s="319">
        <v>8.15</v>
      </c>
      <c r="F164" s="319">
        <v>61.74</v>
      </c>
      <c r="G164" s="317">
        <v>26.07</v>
      </c>
      <c r="H164" s="319">
        <v>0</v>
      </c>
      <c r="I164" s="319">
        <v>49</v>
      </c>
      <c r="J164" s="319">
        <v>40</v>
      </c>
      <c r="K164" s="319">
        <v>1300</v>
      </c>
      <c r="L164" s="319">
        <v>700</v>
      </c>
      <c r="M164" s="319">
        <v>200</v>
      </c>
      <c r="N164" s="319">
        <v>0</v>
      </c>
      <c r="O164" s="319">
        <v>0</v>
      </c>
      <c r="P164" s="319">
        <v>0</v>
      </c>
      <c r="Q164" s="319">
        <v>0</v>
      </c>
      <c r="R164" s="319">
        <v>0</v>
      </c>
      <c r="S164" s="319">
        <v>1.3</v>
      </c>
      <c r="T164" s="319">
        <v>22500</v>
      </c>
      <c r="U164" s="317">
        <v>148000</v>
      </c>
      <c r="V164" s="319">
        <v>103</v>
      </c>
      <c r="W164" s="319">
        <v>1090</v>
      </c>
      <c r="X164" s="319">
        <v>76000</v>
      </c>
      <c r="Y164" s="319">
        <v>348</v>
      </c>
      <c r="Z164" s="319">
        <v>256000</v>
      </c>
      <c r="AA164" s="319">
        <v>238000</v>
      </c>
      <c r="AB164" s="319">
        <v>7.7</v>
      </c>
      <c r="AC164" s="317">
        <v>615000</v>
      </c>
      <c r="AD164" s="319">
        <v>1480</v>
      </c>
      <c r="AE164" s="319">
        <v>1.5</v>
      </c>
      <c r="AF164" s="319">
        <v>4.5999999999999996</v>
      </c>
      <c r="AG164" s="319">
        <v>0</v>
      </c>
      <c r="AH164" s="319">
        <v>3.9359999999999999</v>
      </c>
      <c r="AI164" s="317">
        <v>7.0670000000000002</v>
      </c>
      <c r="AJ164" s="318">
        <v>13.624000000000001</v>
      </c>
      <c r="AK164" s="319">
        <v>3.79</v>
      </c>
      <c r="AL164" s="323">
        <v>63</v>
      </c>
      <c r="AM164" s="321"/>
      <c r="AN164" s="321" t="s">
        <v>144</v>
      </c>
      <c r="AO164" s="433">
        <v>0</v>
      </c>
    </row>
    <row r="165" spans="1:41" x14ac:dyDescent="0.25">
      <c r="A165" s="315" t="s">
        <v>365</v>
      </c>
      <c r="B165" s="316">
        <v>100</v>
      </c>
      <c r="C165" s="316" t="s">
        <v>200</v>
      </c>
      <c r="D165" s="319">
        <v>306</v>
      </c>
      <c r="E165" s="319">
        <v>8.0500000000000007</v>
      </c>
      <c r="F165" s="319">
        <v>32.15</v>
      </c>
      <c r="G165" s="317">
        <v>16.77</v>
      </c>
      <c r="H165" s="319">
        <v>495</v>
      </c>
      <c r="I165" s="319">
        <v>170</v>
      </c>
      <c r="J165" s="317">
        <v>330</v>
      </c>
      <c r="K165" s="319">
        <v>1360</v>
      </c>
      <c r="L165" s="317">
        <v>1160</v>
      </c>
      <c r="M165" s="319">
        <v>180</v>
      </c>
      <c r="N165" s="319">
        <v>9</v>
      </c>
      <c r="O165" s="319">
        <v>0.73</v>
      </c>
      <c r="P165" s="319">
        <v>1100</v>
      </c>
      <c r="Q165" s="319">
        <v>0</v>
      </c>
      <c r="R165" s="319">
        <v>0</v>
      </c>
      <c r="S165" s="319">
        <v>0</v>
      </c>
      <c r="T165" s="319">
        <v>26400</v>
      </c>
      <c r="U165" s="318">
        <v>241000</v>
      </c>
      <c r="V165" s="319">
        <v>124</v>
      </c>
      <c r="W165" s="319">
        <v>1130</v>
      </c>
      <c r="X165" s="319">
        <v>49000</v>
      </c>
      <c r="Y165" s="319">
        <v>198</v>
      </c>
      <c r="Z165" s="319">
        <v>244000</v>
      </c>
      <c r="AA165" s="319">
        <v>152000</v>
      </c>
      <c r="AB165" s="319">
        <v>13.9</v>
      </c>
      <c r="AC165" s="318">
        <v>722000</v>
      </c>
      <c r="AD165" s="319">
        <v>1580</v>
      </c>
      <c r="AE165" s="319">
        <v>40.450000000000003</v>
      </c>
      <c r="AF165" s="319">
        <v>0</v>
      </c>
      <c r="AG165" s="319">
        <v>16</v>
      </c>
      <c r="AH165" s="317">
        <v>6.8849999999999998</v>
      </c>
      <c r="AI165" s="317">
        <v>7.0739999999999998</v>
      </c>
      <c r="AJ165" s="317">
        <v>1.976</v>
      </c>
      <c r="AK165" s="319">
        <v>0</v>
      </c>
      <c r="AL165" s="320">
        <v>55</v>
      </c>
      <c r="AM165" s="321"/>
      <c r="AN165" s="321" t="s">
        <v>593</v>
      </c>
      <c r="AO165" s="433">
        <v>0</v>
      </c>
    </row>
    <row r="166" spans="1:41" x14ac:dyDescent="0.25">
      <c r="A166" s="315" t="s">
        <v>70</v>
      </c>
      <c r="B166" s="316">
        <v>100</v>
      </c>
      <c r="C166" s="316" t="s">
        <v>200</v>
      </c>
      <c r="D166" s="319">
        <v>44</v>
      </c>
      <c r="E166" s="319">
        <v>1.06</v>
      </c>
      <c r="F166" s="319">
        <v>10.55</v>
      </c>
      <c r="G166" s="319">
        <v>0.32</v>
      </c>
      <c r="H166" s="319">
        <v>332</v>
      </c>
      <c r="I166" s="319">
        <v>34</v>
      </c>
      <c r="J166" s="319">
        <v>27</v>
      </c>
      <c r="K166" s="319">
        <v>1125</v>
      </c>
      <c r="L166" s="319">
        <v>185</v>
      </c>
      <c r="M166" s="319">
        <v>25</v>
      </c>
      <c r="N166" s="319">
        <v>5</v>
      </c>
      <c r="O166" s="319">
        <v>0</v>
      </c>
      <c r="P166" s="319">
        <v>5400</v>
      </c>
      <c r="Q166" s="319">
        <v>0</v>
      </c>
      <c r="R166" s="319">
        <v>770</v>
      </c>
      <c r="S166" s="319">
        <v>2.2000000000000002</v>
      </c>
      <c r="T166" s="319">
        <v>6200</v>
      </c>
      <c r="U166" s="319">
        <v>6000</v>
      </c>
      <c r="V166" s="319">
        <v>86</v>
      </c>
      <c r="W166" s="319">
        <v>280</v>
      </c>
      <c r="X166" s="319">
        <v>9000</v>
      </c>
      <c r="Y166" s="319">
        <v>54</v>
      </c>
      <c r="Z166" s="319">
        <v>26000</v>
      </c>
      <c r="AA166" s="319">
        <v>201000</v>
      </c>
      <c r="AB166" s="319">
        <v>0</v>
      </c>
      <c r="AC166" s="319">
        <v>0</v>
      </c>
      <c r="AD166" s="319">
        <v>170</v>
      </c>
      <c r="AE166" s="319">
        <v>87.59</v>
      </c>
      <c r="AF166" s="319">
        <v>1.7</v>
      </c>
      <c r="AG166" s="319">
        <v>0</v>
      </c>
      <c r="AH166" s="319">
        <v>2.5000000000000001E-2</v>
      </c>
      <c r="AI166" s="319">
        <v>8.7999999999999995E-2</v>
      </c>
      <c r="AJ166" s="319">
        <v>0.113</v>
      </c>
      <c r="AK166" s="319">
        <v>7.89</v>
      </c>
      <c r="AL166" s="320">
        <v>43</v>
      </c>
      <c r="AM166" s="321"/>
      <c r="AN166" s="321" t="s">
        <v>71</v>
      </c>
      <c r="AO166" s="433">
        <v>0</v>
      </c>
    </row>
    <row r="167" spans="1:41" x14ac:dyDescent="0.25">
      <c r="A167" s="315" t="s">
        <v>324</v>
      </c>
      <c r="B167" s="316">
        <v>100</v>
      </c>
      <c r="C167" s="316" t="s">
        <v>200</v>
      </c>
      <c r="D167" s="317">
        <v>384</v>
      </c>
      <c r="E167" s="319">
        <v>14.16</v>
      </c>
      <c r="F167" s="317">
        <v>71.27</v>
      </c>
      <c r="G167" s="319">
        <v>4.4400000000000004</v>
      </c>
      <c r="H167" s="319">
        <v>62</v>
      </c>
      <c r="I167" s="319">
        <v>170</v>
      </c>
      <c r="J167" s="319">
        <v>90</v>
      </c>
      <c r="K167" s="319">
        <v>2100</v>
      </c>
      <c r="L167" s="319">
        <v>912</v>
      </c>
      <c r="M167" s="319">
        <v>216</v>
      </c>
      <c r="N167" s="319">
        <v>29</v>
      </c>
      <c r="O167" s="319">
        <v>0.28999999999999998</v>
      </c>
      <c r="P167" s="319">
        <v>0</v>
      </c>
      <c r="Q167" s="317">
        <v>11</v>
      </c>
      <c r="R167" s="319">
        <v>370</v>
      </c>
      <c r="S167" s="319">
        <v>0.5</v>
      </c>
      <c r="T167" s="318">
        <v>78700</v>
      </c>
      <c r="U167" s="319">
        <v>35000</v>
      </c>
      <c r="V167" s="319">
        <v>297</v>
      </c>
      <c r="W167" s="319">
        <v>1900</v>
      </c>
      <c r="X167" s="319">
        <v>58000</v>
      </c>
      <c r="Y167" s="319">
        <v>855</v>
      </c>
      <c r="Z167" s="319">
        <v>241000</v>
      </c>
      <c r="AA167" s="319">
        <v>244000</v>
      </c>
      <c r="AB167" s="318">
        <v>78.8</v>
      </c>
      <c r="AC167" s="319">
        <v>21000</v>
      </c>
      <c r="AD167" s="319">
        <v>1920</v>
      </c>
      <c r="AE167" s="319">
        <v>9.01</v>
      </c>
      <c r="AF167" s="319">
        <v>3.3</v>
      </c>
      <c r="AG167" s="317">
        <v>84</v>
      </c>
      <c r="AH167" s="319">
        <v>1.18</v>
      </c>
      <c r="AI167" s="319">
        <v>1.252</v>
      </c>
      <c r="AJ167" s="319">
        <v>1.331</v>
      </c>
      <c r="AK167" s="319">
        <v>1.88</v>
      </c>
      <c r="AL167" s="320">
        <v>50</v>
      </c>
      <c r="AM167" s="321"/>
      <c r="AN167" s="321" t="s">
        <v>594</v>
      </c>
      <c r="AO167" s="433">
        <v>0</v>
      </c>
    </row>
    <row r="168" spans="1:41" x14ac:dyDescent="0.25">
      <c r="A168" s="315" t="s">
        <v>331</v>
      </c>
      <c r="B168" s="316">
        <v>100</v>
      </c>
      <c r="C168" s="316" t="s">
        <v>200</v>
      </c>
      <c r="D168" s="317">
        <v>389</v>
      </c>
      <c r="E168" s="319">
        <v>16.89</v>
      </c>
      <c r="F168" s="317">
        <v>66.27</v>
      </c>
      <c r="G168" s="319">
        <v>6.9</v>
      </c>
      <c r="H168" s="319">
        <v>0</v>
      </c>
      <c r="I168" s="318">
        <v>763</v>
      </c>
      <c r="J168" s="319">
        <v>139</v>
      </c>
      <c r="K168" s="319">
        <v>961</v>
      </c>
      <c r="L168" s="317">
        <v>1349</v>
      </c>
      <c r="M168" s="319">
        <v>119</v>
      </c>
      <c r="N168" s="319">
        <v>56</v>
      </c>
      <c r="O168" s="319">
        <v>0</v>
      </c>
      <c r="P168" s="319">
        <v>0</v>
      </c>
      <c r="Q168" s="319">
        <v>0</v>
      </c>
      <c r="R168" s="317">
        <v>1090</v>
      </c>
      <c r="S168" s="319">
        <v>0</v>
      </c>
      <c r="T168" s="319">
        <v>0</v>
      </c>
      <c r="U168" s="319">
        <v>54000</v>
      </c>
      <c r="V168" s="317">
        <v>626</v>
      </c>
      <c r="W168" s="317">
        <v>4720</v>
      </c>
      <c r="X168" s="318">
        <v>177000</v>
      </c>
      <c r="Y168" s="318">
        <v>4916</v>
      </c>
      <c r="Z168" s="318">
        <v>523000</v>
      </c>
      <c r="AA168" s="319">
        <v>429000</v>
      </c>
      <c r="AB168" s="319">
        <v>0</v>
      </c>
      <c r="AC168" s="319">
        <v>2000</v>
      </c>
      <c r="AD168" s="318">
        <v>3970</v>
      </c>
      <c r="AE168" s="319">
        <v>8.2200000000000006</v>
      </c>
      <c r="AF168" s="317">
        <v>10.6</v>
      </c>
      <c r="AG168" s="319">
        <v>0</v>
      </c>
      <c r="AH168" s="319">
        <v>1.2170000000000001</v>
      </c>
      <c r="AI168" s="319">
        <v>2.1779999999999999</v>
      </c>
      <c r="AJ168" s="317">
        <v>2.5350000000000001</v>
      </c>
      <c r="AK168" s="319">
        <v>0</v>
      </c>
      <c r="AL168" s="323">
        <v>60</v>
      </c>
      <c r="AM168" s="321" t="s">
        <v>476</v>
      </c>
      <c r="AN168" s="321" t="s">
        <v>595</v>
      </c>
      <c r="AO168" s="434">
        <v>0</v>
      </c>
    </row>
    <row r="169" spans="1:41" x14ac:dyDescent="0.25">
      <c r="A169" s="315" t="s">
        <v>385</v>
      </c>
      <c r="B169" s="316">
        <v>100</v>
      </c>
      <c r="C169" s="316" t="s">
        <v>200</v>
      </c>
      <c r="D169" s="317">
        <v>388</v>
      </c>
      <c r="E169" s="319">
        <v>8.5</v>
      </c>
      <c r="F169" s="317">
        <v>70.7</v>
      </c>
      <c r="G169" s="319">
        <v>7.9</v>
      </c>
      <c r="H169" s="319">
        <v>0</v>
      </c>
      <c r="I169" s="317">
        <v>692</v>
      </c>
      <c r="J169" s="319">
        <v>125</v>
      </c>
      <c r="K169" s="319">
        <v>1474</v>
      </c>
      <c r="L169" s="319">
        <v>201</v>
      </c>
      <c r="M169" s="319">
        <v>125</v>
      </c>
      <c r="N169" s="319">
        <v>32</v>
      </c>
      <c r="O169" s="319">
        <v>0</v>
      </c>
      <c r="P169" s="319">
        <v>0</v>
      </c>
      <c r="Q169" s="319">
        <v>0</v>
      </c>
      <c r="R169" s="319">
        <v>700</v>
      </c>
      <c r="S169" s="319">
        <v>3</v>
      </c>
      <c r="T169" s="319">
        <v>0</v>
      </c>
      <c r="U169" s="319">
        <v>55000</v>
      </c>
      <c r="V169" s="319">
        <v>437</v>
      </c>
      <c r="W169" s="317">
        <v>4000</v>
      </c>
      <c r="X169" s="317">
        <v>144000</v>
      </c>
      <c r="Y169" s="318">
        <v>4019</v>
      </c>
      <c r="Z169" s="318">
        <v>452000</v>
      </c>
      <c r="AA169" s="319">
        <v>371000</v>
      </c>
      <c r="AB169" s="319">
        <v>34</v>
      </c>
      <c r="AC169" s="319">
        <v>30000</v>
      </c>
      <c r="AD169" s="317">
        <v>3200</v>
      </c>
      <c r="AE169" s="319">
        <v>2.8</v>
      </c>
      <c r="AF169" s="317">
        <v>8.8000000000000007</v>
      </c>
      <c r="AG169" s="319">
        <v>0</v>
      </c>
      <c r="AH169" s="319">
        <v>1.3</v>
      </c>
      <c r="AI169" s="319">
        <v>3.3</v>
      </c>
      <c r="AJ169" s="317">
        <v>3.3</v>
      </c>
      <c r="AK169" s="319">
        <v>0.8</v>
      </c>
      <c r="AL169" s="323">
        <v>65</v>
      </c>
      <c r="AM169" s="321" t="s">
        <v>477</v>
      </c>
      <c r="AN169" s="321" t="s">
        <v>596</v>
      </c>
      <c r="AO169" s="434">
        <v>0</v>
      </c>
    </row>
    <row r="170" spans="1:41" x14ac:dyDescent="0.25">
      <c r="A170" s="315" t="s">
        <v>72</v>
      </c>
      <c r="B170" s="316">
        <v>100</v>
      </c>
      <c r="C170" s="316" t="s">
        <v>200</v>
      </c>
      <c r="D170" s="319">
        <v>31</v>
      </c>
      <c r="E170" s="319">
        <v>2</v>
      </c>
      <c r="F170" s="319">
        <v>7.03</v>
      </c>
      <c r="G170" s="319">
        <v>0.1</v>
      </c>
      <c r="H170" s="319">
        <v>375</v>
      </c>
      <c r="I170" s="319">
        <v>200</v>
      </c>
      <c r="J170" s="319">
        <v>60</v>
      </c>
      <c r="K170" s="319">
        <v>1000</v>
      </c>
      <c r="L170" s="319">
        <v>245</v>
      </c>
      <c r="M170" s="319">
        <v>215</v>
      </c>
      <c r="N170" s="317">
        <v>88</v>
      </c>
      <c r="O170" s="319">
        <v>0</v>
      </c>
      <c r="P170" s="317">
        <v>21100</v>
      </c>
      <c r="Q170" s="319">
        <v>0</v>
      </c>
      <c r="R170" s="319">
        <v>360</v>
      </c>
      <c r="S170" s="318">
        <v>53</v>
      </c>
      <c r="T170" s="319">
        <v>12300</v>
      </c>
      <c r="U170" s="319">
        <v>81000</v>
      </c>
      <c r="V170" s="319">
        <v>94</v>
      </c>
      <c r="W170" s="319">
        <v>800</v>
      </c>
      <c r="X170" s="319">
        <v>57000</v>
      </c>
      <c r="Y170" s="319">
        <v>990</v>
      </c>
      <c r="Z170" s="319">
        <v>63000</v>
      </c>
      <c r="AA170" s="319">
        <v>303000</v>
      </c>
      <c r="AB170" s="319">
        <v>0.7</v>
      </c>
      <c r="AC170" s="319">
        <v>8000</v>
      </c>
      <c r="AD170" s="319">
        <v>600</v>
      </c>
      <c r="AE170" s="317">
        <v>90.17</v>
      </c>
      <c r="AF170" s="319">
        <v>3.2</v>
      </c>
      <c r="AG170" s="319">
        <v>0</v>
      </c>
      <c r="AH170" s="319">
        <v>2.5999999999999999E-2</v>
      </c>
      <c r="AI170" s="319">
        <v>1.7000000000000001E-2</v>
      </c>
      <c r="AJ170" s="319">
        <v>2.7E-2</v>
      </c>
      <c r="AK170" s="319">
        <v>1.2</v>
      </c>
      <c r="AL170" s="320">
        <v>35</v>
      </c>
      <c r="AM170" s="321"/>
      <c r="AN170" s="321" t="s">
        <v>72</v>
      </c>
      <c r="AO170" s="433">
        <v>0</v>
      </c>
    </row>
    <row r="171" spans="1:41" x14ac:dyDescent="0.25">
      <c r="A171" s="315" t="s">
        <v>265</v>
      </c>
      <c r="B171" s="316">
        <v>100</v>
      </c>
      <c r="C171" s="316" t="s">
        <v>200</v>
      </c>
      <c r="D171" s="318">
        <v>884</v>
      </c>
      <c r="E171" s="319">
        <v>0</v>
      </c>
      <c r="F171" s="319">
        <v>0</v>
      </c>
      <c r="G171" s="318">
        <v>100</v>
      </c>
      <c r="H171" s="319">
        <v>0</v>
      </c>
      <c r="I171" s="319">
        <v>0</v>
      </c>
      <c r="J171" s="319">
        <v>0</v>
      </c>
      <c r="K171" s="319">
        <v>0</v>
      </c>
      <c r="L171" s="319">
        <v>0</v>
      </c>
      <c r="M171" s="319">
        <v>0</v>
      </c>
      <c r="N171" s="319">
        <v>0</v>
      </c>
      <c r="O171" s="319">
        <v>0</v>
      </c>
      <c r="P171" s="319">
        <v>0</v>
      </c>
      <c r="Q171" s="319">
        <v>0</v>
      </c>
      <c r="R171" s="318">
        <v>14350</v>
      </c>
      <c r="S171" s="318">
        <v>60.2</v>
      </c>
      <c r="T171" s="319">
        <v>300</v>
      </c>
      <c r="U171" s="319">
        <v>1000</v>
      </c>
      <c r="V171" s="319">
        <v>0</v>
      </c>
      <c r="W171" s="319">
        <v>560</v>
      </c>
      <c r="X171" s="319">
        <v>0</v>
      </c>
      <c r="Y171" s="319">
        <v>0</v>
      </c>
      <c r="Z171" s="319">
        <v>0</v>
      </c>
      <c r="AA171" s="319">
        <v>1000</v>
      </c>
      <c r="AB171" s="319">
        <v>0</v>
      </c>
      <c r="AC171" s="319">
        <v>2000</v>
      </c>
      <c r="AD171" s="319">
        <v>0</v>
      </c>
      <c r="AE171" s="319">
        <v>0</v>
      </c>
      <c r="AF171" s="319">
        <v>0</v>
      </c>
      <c r="AG171" s="319">
        <v>0</v>
      </c>
      <c r="AH171" s="318">
        <v>13.808</v>
      </c>
      <c r="AI171" s="318">
        <v>72.960999999999999</v>
      </c>
      <c r="AJ171" s="318">
        <v>10.523</v>
      </c>
      <c r="AK171" s="319">
        <v>0</v>
      </c>
      <c r="AL171" s="320">
        <v>0</v>
      </c>
      <c r="AM171" s="321" t="s">
        <v>415</v>
      </c>
      <c r="AN171" s="321" t="s">
        <v>597</v>
      </c>
      <c r="AO171" s="433">
        <v>0</v>
      </c>
    </row>
    <row r="172" spans="1:41" x14ac:dyDescent="0.25">
      <c r="A172" s="315" t="s">
        <v>203</v>
      </c>
      <c r="B172" s="316">
        <v>100</v>
      </c>
      <c r="C172" s="316" t="s">
        <v>200</v>
      </c>
      <c r="D172" s="319">
        <v>115</v>
      </c>
      <c r="E172" s="319">
        <v>0.84</v>
      </c>
      <c r="F172" s="319">
        <v>6.26</v>
      </c>
      <c r="G172" s="317">
        <v>10.68</v>
      </c>
      <c r="H172" s="319">
        <v>403</v>
      </c>
      <c r="I172" s="319">
        <v>3</v>
      </c>
      <c r="J172" s="319">
        <v>0</v>
      </c>
      <c r="K172" s="319">
        <v>37</v>
      </c>
      <c r="L172" s="319">
        <v>15</v>
      </c>
      <c r="M172" s="319">
        <v>9</v>
      </c>
      <c r="N172" s="319">
        <v>0</v>
      </c>
      <c r="O172" s="319">
        <v>0</v>
      </c>
      <c r="P172" s="319">
        <v>900</v>
      </c>
      <c r="Q172" s="319">
        <v>0</v>
      </c>
      <c r="R172" s="317">
        <v>1650</v>
      </c>
      <c r="S172" s="319">
        <v>1.4</v>
      </c>
      <c r="T172" s="319">
        <v>10300</v>
      </c>
      <c r="U172" s="319">
        <v>88000</v>
      </c>
      <c r="V172" s="319">
        <v>251</v>
      </c>
      <c r="W172" s="319">
        <v>3300</v>
      </c>
      <c r="X172" s="319">
        <v>4000</v>
      </c>
      <c r="Y172" s="319">
        <v>20</v>
      </c>
      <c r="Z172" s="319">
        <v>3000</v>
      </c>
      <c r="AA172" s="319">
        <v>8000</v>
      </c>
      <c r="AB172" s="319">
        <v>0.9</v>
      </c>
      <c r="AC172" s="318">
        <v>872000</v>
      </c>
      <c r="AD172" s="319">
        <v>220</v>
      </c>
      <c r="AE172" s="319">
        <v>79.989999999999995</v>
      </c>
      <c r="AF172" s="319">
        <v>3.2</v>
      </c>
      <c r="AG172" s="319">
        <v>0</v>
      </c>
      <c r="AH172" s="319">
        <v>1.415</v>
      </c>
      <c r="AI172" s="317">
        <v>7.8879999999999999</v>
      </c>
      <c r="AJ172" s="319">
        <v>0.91100000000000003</v>
      </c>
      <c r="AK172" s="319">
        <v>0</v>
      </c>
      <c r="AL172" s="320">
        <v>15</v>
      </c>
      <c r="AM172" s="321" t="s">
        <v>478</v>
      </c>
      <c r="AN172" s="321" t="s">
        <v>598</v>
      </c>
      <c r="AO172" s="433">
        <v>0</v>
      </c>
    </row>
    <row r="173" spans="1:41" x14ac:dyDescent="0.25">
      <c r="A173" s="315" t="s">
        <v>289</v>
      </c>
      <c r="B173" s="316">
        <v>100</v>
      </c>
      <c r="C173" s="316" t="s">
        <v>200</v>
      </c>
      <c r="D173" s="319">
        <v>40</v>
      </c>
      <c r="E173" s="319">
        <v>1.1000000000000001</v>
      </c>
      <c r="F173" s="319">
        <v>9.34</v>
      </c>
      <c r="G173" s="319">
        <v>0.1</v>
      </c>
      <c r="H173" s="319">
        <v>2</v>
      </c>
      <c r="I173" s="319">
        <v>46</v>
      </c>
      <c r="J173" s="319">
        <v>27</v>
      </c>
      <c r="K173" s="319">
        <v>116</v>
      </c>
      <c r="L173" s="319">
        <v>123</v>
      </c>
      <c r="M173" s="319">
        <v>120</v>
      </c>
      <c r="N173" s="319">
        <v>19</v>
      </c>
      <c r="O173" s="319">
        <v>0</v>
      </c>
      <c r="P173" s="319">
        <v>7400</v>
      </c>
      <c r="Q173" s="319">
        <v>0</v>
      </c>
      <c r="R173" s="319">
        <v>20</v>
      </c>
      <c r="S173" s="319">
        <v>0.4</v>
      </c>
      <c r="T173" s="319">
        <v>6100</v>
      </c>
      <c r="U173" s="319">
        <v>23000</v>
      </c>
      <c r="V173" s="319">
        <v>39</v>
      </c>
      <c r="W173" s="319">
        <v>210</v>
      </c>
      <c r="X173" s="319">
        <v>10000</v>
      </c>
      <c r="Y173" s="319">
        <v>129</v>
      </c>
      <c r="Z173" s="319">
        <v>29000</v>
      </c>
      <c r="AA173" s="319">
        <v>146000</v>
      </c>
      <c r="AB173" s="319">
        <v>0.5</v>
      </c>
      <c r="AC173" s="319">
        <v>4000</v>
      </c>
      <c r="AD173" s="319">
        <v>170</v>
      </c>
      <c r="AE173" s="319">
        <v>89.11</v>
      </c>
      <c r="AF173" s="319">
        <v>1.7</v>
      </c>
      <c r="AG173" s="319">
        <v>0</v>
      </c>
      <c r="AH173" s="319">
        <v>4.2000000000000003E-2</v>
      </c>
      <c r="AI173" s="319">
        <v>1.2999999999999999E-2</v>
      </c>
      <c r="AJ173" s="319">
        <v>1.7000000000000001E-2</v>
      </c>
      <c r="AK173" s="319">
        <v>4.24</v>
      </c>
      <c r="AL173" s="320">
        <v>15</v>
      </c>
      <c r="AM173" s="321"/>
      <c r="AN173" s="321" t="s">
        <v>599</v>
      </c>
      <c r="AO173" s="433">
        <v>0</v>
      </c>
    </row>
    <row r="174" spans="1:41" x14ac:dyDescent="0.25">
      <c r="A174" s="315" t="s">
        <v>201</v>
      </c>
      <c r="B174" s="316">
        <v>100</v>
      </c>
      <c r="C174" s="316" t="s">
        <v>200</v>
      </c>
      <c r="D174" s="319">
        <v>47</v>
      </c>
      <c r="E174" s="319">
        <v>0.68</v>
      </c>
      <c r="F174" s="319">
        <v>11.01</v>
      </c>
      <c r="G174" s="319">
        <v>0.15</v>
      </c>
      <c r="H174" s="319">
        <v>175</v>
      </c>
      <c r="I174" s="319">
        <v>39</v>
      </c>
      <c r="J174" s="319">
        <v>21</v>
      </c>
      <c r="K174" s="319">
        <v>201</v>
      </c>
      <c r="L174" s="319">
        <v>180</v>
      </c>
      <c r="M174" s="319">
        <v>31</v>
      </c>
      <c r="N174" s="319">
        <v>24</v>
      </c>
      <c r="O174" s="319">
        <v>0</v>
      </c>
      <c r="P174" s="317">
        <v>30100</v>
      </c>
      <c r="Q174" s="319">
        <v>0</v>
      </c>
      <c r="R174" s="319">
        <v>200</v>
      </c>
      <c r="S174" s="319">
        <v>0.1</v>
      </c>
      <c r="T174" s="319">
        <v>6200</v>
      </c>
      <c r="U174" s="319">
        <v>10000</v>
      </c>
      <c r="V174" s="319">
        <v>22</v>
      </c>
      <c r="W174" s="319">
        <v>100</v>
      </c>
      <c r="X174" s="319">
        <v>10000</v>
      </c>
      <c r="Y174" s="319">
        <v>21</v>
      </c>
      <c r="Z174" s="319">
        <v>17000</v>
      </c>
      <c r="AA174" s="319">
        <v>184000</v>
      </c>
      <c r="AB174" s="319">
        <v>0.1</v>
      </c>
      <c r="AC174" s="319">
        <v>4000</v>
      </c>
      <c r="AD174" s="319">
        <v>40</v>
      </c>
      <c r="AE174" s="319">
        <v>87.72</v>
      </c>
      <c r="AF174" s="319">
        <v>0.3</v>
      </c>
      <c r="AG174" s="319">
        <v>0</v>
      </c>
      <c r="AH174" s="319">
        <v>1.7999999999999999E-2</v>
      </c>
      <c r="AI174" s="319">
        <v>2.5000000000000001E-2</v>
      </c>
      <c r="AJ174" s="319">
        <v>3.4000000000000002E-2</v>
      </c>
      <c r="AK174" s="319">
        <v>8.76</v>
      </c>
      <c r="AL174" s="320">
        <v>52</v>
      </c>
      <c r="AM174" s="321" t="s">
        <v>417</v>
      </c>
      <c r="AN174" s="321" t="s">
        <v>600</v>
      </c>
      <c r="AO174" s="433">
        <v>0</v>
      </c>
    </row>
    <row r="175" spans="1:41" x14ac:dyDescent="0.25">
      <c r="A175" s="315" t="s">
        <v>380</v>
      </c>
      <c r="B175" s="316">
        <v>100</v>
      </c>
      <c r="C175" s="316" t="s">
        <v>200</v>
      </c>
      <c r="D175" s="319">
        <v>47</v>
      </c>
      <c r="E175" s="319">
        <v>0.94</v>
      </c>
      <c r="F175" s="319">
        <v>11.75</v>
      </c>
      <c r="G175" s="319">
        <v>0.12</v>
      </c>
      <c r="H175" s="319">
        <v>225</v>
      </c>
      <c r="I175" s="319">
        <v>87</v>
      </c>
      <c r="J175" s="319">
        <v>40</v>
      </c>
      <c r="K175" s="319">
        <v>282</v>
      </c>
      <c r="L175" s="319">
        <v>250</v>
      </c>
      <c r="M175" s="319">
        <v>60</v>
      </c>
      <c r="N175" s="319">
        <v>30</v>
      </c>
      <c r="O175" s="319">
        <v>0</v>
      </c>
      <c r="P175" s="318">
        <v>53200</v>
      </c>
      <c r="Q175" s="319">
        <v>0</v>
      </c>
      <c r="R175" s="319">
        <v>180</v>
      </c>
      <c r="S175" s="319">
        <v>0</v>
      </c>
      <c r="T175" s="319">
        <v>8400</v>
      </c>
      <c r="U175" s="319">
        <v>40000</v>
      </c>
      <c r="V175" s="319">
        <v>45</v>
      </c>
      <c r="W175" s="319">
        <v>100</v>
      </c>
      <c r="X175" s="319">
        <v>10000</v>
      </c>
      <c r="Y175" s="319">
        <v>25</v>
      </c>
      <c r="Z175" s="319">
        <v>14000</v>
      </c>
      <c r="AA175" s="319">
        <v>181000</v>
      </c>
      <c r="AB175" s="319">
        <v>0.5</v>
      </c>
      <c r="AC175" s="319">
        <v>0</v>
      </c>
      <c r="AD175" s="319">
        <v>70</v>
      </c>
      <c r="AE175" s="319">
        <v>86.75</v>
      </c>
      <c r="AF175" s="319">
        <v>2.4</v>
      </c>
      <c r="AG175" s="319">
        <v>0</v>
      </c>
      <c r="AH175" s="319">
        <v>1.4999999999999999E-2</v>
      </c>
      <c r="AI175" s="319">
        <v>2.3E-2</v>
      </c>
      <c r="AJ175" s="319">
        <v>2.5000000000000001E-2</v>
      </c>
      <c r="AK175" s="319">
        <v>9.35</v>
      </c>
      <c r="AL175" s="320">
        <v>42</v>
      </c>
      <c r="AM175" s="321" t="s">
        <v>417</v>
      </c>
      <c r="AN175" s="321" t="s">
        <v>601</v>
      </c>
      <c r="AO175" s="433">
        <v>0</v>
      </c>
    </row>
    <row r="176" spans="1:41" x14ac:dyDescent="0.25">
      <c r="A176" s="315" t="s">
        <v>317</v>
      </c>
      <c r="B176" s="316">
        <v>100</v>
      </c>
      <c r="C176" s="316" t="s">
        <v>200</v>
      </c>
      <c r="D176" s="319">
        <v>115</v>
      </c>
      <c r="E176" s="317">
        <v>22.86</v>
      </c>
      <c r="F176" s="319">
        <v>0</v>
      </c>
      <c r="G176" s="319">
        <v>1.96</v>
      </c>
      <c r="H176" s="319">
        <v>0</v>
      </c>
      <c r="I176" s="319">
        <v>205</v>
      </c>
      <c r="J176" s="317">
        <v>302</v>
      </c>
      <c r="K176" s="322">
        <v>4949</v>
      </c>
      <c r="L176" s="317">
        <v>1221</v>
      </c>
      <c r="M176" s="317">
        <v>537</v>
      </c>
      <c r="N176" s="319">
        <v>8</v>
      </c>
      <c r="O176" s="318">
        <v>5.21</v>
      </c>
      <c r="P176" s="319">
        <v>0</v>
      </c>
      <c r="Q176" s="319">
        <v>0</v>
      </c>
      <c r="R176" s="319">
        <v>200</v>
      </c>
      <c r="S176" s="319">
        <v>0</v>
      </c>
      <c r="T176" s="319">
        <v>0</v>
      </c>
      <c r="U176" s="319">
        <v>5000</v>
      </c>
      <c r="V176" s="319">
        <v>142</v>
      </c>
      <c r="W176" s="319">
        <v>2650</v>
      </c>
      <c r="X176" s="319">
        <v>23000</v>
      </c>
      <c r="Y176" s="319">
        <v>18</v>
      </c>
      <c r="Z176" s="319">
        <v>221000</v>
      </c>
      <c r="AA176" s="319">
        <v>322000</v>
      </c>
      <c r="AB176" s="317">
        <v>36.6</v>
      </c>
      <c r="AC176" s="319">
        <v>90000</v>
      </c>
      <c r="AD176" s="318">
        <v>3890</v>
      </c>
      <c r="AE176" s="319">
        <v>75.59</v>
      </c>
      <c r="AF176" s="319">
        <v>0</v>
      </c>
      <c r="AG176" s="317">
        <v>65</v>
      </c>
      <c r="AH176" s="319">
        <v>0.61</v>
      </c>
      <c r="AI176" s="319">
        <v>0.59</v>
      </c>
      <c r="AJ176" s="319">
        <v>0.43</v>
      </c>
      <c r="AK176" s="319">
        <v>0</v>
      </c>
      <c r="AL176" s="320">
        <v>0</v>
      </c>
      <c r="AM176" s="321"/>
      <c r="AN176" s="321" t="s">
        <v>602</v>
      </c>
      <c r="AO176" s="434">
        <v>0</v>
      </c>
    </row>
    <row r="177" spans="1:41" x14ac:dyDescent="0.25">
      <c r="A177" s="315" t="s">
        <v>356</v>
      </c>
      <c r="B177" s="316">
        <v>100</v>
      </c>
      <c r="C177" s="316" t="s">
        <v>200</v>
      </c>
      <c r="D177" s="319">
        <v>194</v>
      </c>
      <c r="E177" s="319">
        <v>5.2</v>
      </c>
      <c r="F177" s="319">
        <v>36.700000000000003</v>
      </c>
      <c r="G177" s="319">
        <v>2.5</v>
      </c>
      <c r="H177" s="319">
        <v>32</v>
      </c>
      <c r="I177" s="319">
        <v>211</v>
      </c>
      <c r="J177" s="319">
        <v>217</v>
      </c>
      <c r="K177" s="319">
        <v>1711</v>
      </c>
      <c r="L177" s="319">
        <v>243</v>
      </c>
      <c r="M177" s="319">
        <v>91</v>
      </c>
      <c r="N177" s="319">
        <v>37</v>
      </c>
      <c r="O177" s="319">
        <v>0.2</v>
      </c>
      <c r="P177" s="319">
        <v>200</v>
      </c>
      <c r="Q177" s="319">
        <v>0</v>
      </c>
      <c r="R177" s="319">
        <v>0</v>
      </c>
      <c r="S177" s="319">
        <v>0</v>
      </c>
      <c r="T177" s="319">
        <v>19200</v>
      </c>
      <c r="U177" s="317">
        <v>126000</v>
      </c>
      <c r="V177" s="319">
        <v>94</v>
      </c>
      <c r="W177" s="319">
        <v>1560</v>
      </c>
      <c r="X177" s="319">
        <v>20000</v>
      </c>
      <c r="Y177" s="319">
        <v>272</v>
      </c>
      <c r="Z177" s="317">
        <v>334000</v>
      </c>
      <c r="AA177" s="319">
        <v>175000</v>
      </c>
      <c r="AB177" s="319">
        <v>13.5</v>
      </c>
      <c r="AC177" s="317">
        <v>628000</v>
      </c>
      <c r="AD177" s="319">
        <v>390</v>
      </c>
      <c r="AE177" s="319">
        <v>53</v>
      </c>
      <c r="AF177" s="319">
        <v>1.3</v>
      </c>
      <c r="AG177" s="319">
        <v>12</v>
      </c>
      <c r="AH177" s="319">
        <v>0.50700000000000001</v>
      </c>
      <c r="AI177" s="319">
        <v>0.88100000000000001</v>
      </c>
      <c r="AJ177" s="319">
        <v>0.82</v>
      </c>
      <c r="AK177" s="319">
        <v>0</v>
      </c>
      <c r="AL177" s="324">
        <v>70</v>
      </c>
      <c r="AM177" s="321"/>
      <c r="AN177" s="321" t="s">
        <v>603</v>
      </c>
      <c r="AO177" s="433">
        <v>0</v>
      </c>
    </row>
    <row r="178" spans="1:41" x14ac:dyDescent="0.25">
      <c r="A178" s="315" t="s">
        <v>255</v>
      </c>
      <c r="B178" s="316">
        <v>100</v>
      </c>
      <c r="C178" s="316" t="s">
        <v>200</v>
      </c>
      <c r="D178" s="319">
        <v>39</v>
      </c>
      <c r="E178" s="319">
        <v>0.61</v>
      </c>
      <c r="F178" s="319">
        <v>9.81</v>
      </c>
      <c r="G178" s="319">
        <v>0.14000000000000001</v>
      </c>
      <c r="H178" s="317">
        <v>1094</v>
      </c>
      <c r="I178" s="319">
        <v>27</v>
      </c>
      <c r="J178" s="319">
        <v>32</v>
      </c>
      <c r="K178" s="319">
        <v>338</v>
      </c>
      <c r="L178" s="319">
        <v>218</v>
      </c>
      <c r="M178" s="319">
        <v>19</v>
      </c>
      <c r="N178" s="319">
        <v>38</v>
      </c>
      <c r="O178" s="319">
        <v>0</v>
      </c>
      <c r="P178" s="318">
        <v>61800</v>
      </c>
      <c r="Q178" s="319">
        <v>0</v>
      </c>
      <c r="R178" s="319">
        <v>730</v>
      </c>
      <c r="S178" s="319">
        <v>2.6</v>
      </c>
      <c r="T178" s="319">
        <v>6100</v>
      </c>
      <c r="U178" s="319">
        <v>24000</v>
      </c>
      <c r="V178" s="319">
        <v>16</v>
      </c>
      <c r="W178" s="319">
        <v>100</v>
      </c>
      <c r="X178" s="319">
        <v>10000</v>
      </c>
      <c r="Y178" s="319">
        <v>11</v>
      </c>
      <c r="Z178" s="319">
        <v>5000</v>
      </c>
      <c r="AA178" s="319">
        <v>257000</v>
      </c>
      <c r="AB178" s="319">
        <v>0.6</v>
      </c>
      <c r="AC178" s="319">
        <v>3000</v>
      </c>
      <c r="AD178" s="319">
        <v>70</v>
      </c>
      <c r="AE178" s="319">
        <v>88.83</v>
      </c>
      <c r="AF178" s="319">
        <v>1.8</v>
      </c>
      <c r="AG178" s="319">
        <v>0</v>
      </c>
      <c r="AH178" s="319">
        <v>4.2999999999999997E-2</v>
      </c>
      <c r="AI178" s="319">
        <v>3.7999999999999999E-2</v>
      </c>
      <c r="AJ178" s="319">
        <v>3.1E-2</v>
      </c>
      <c r="AK178" s="319">
        <v>5.9</v>
      </c>
      <c r="AL178" s="323">
        <v>59</v>
      </c>
      <c r="AM178" s="321"/>
      <c r="AN178" s="321" t="s">
        <v>604</v>
      </c>
      <c r="AO178" s="433">
        <v>0</v>
      </c>
    </row>
    <row r="179" spans="1:41" x14ac:dyDescent="0.25">
      <c r="A179" s="315" t="s">
        <v>394</v>
      </c>
      <c r="B179" s="316">
        <v>100</v>
      </c>
      <c r="C179" s="316" t="s">
        <v>200</v>
      </c>
      <c r="D179" s="319">
        <v>371</v>
      </c>
      <c r="E179" s="319">
        <v>13.04</v>
      </c>
      <c r="F179" s="317">
        <v>74.67</v>
      </c>
      <c r="G179" s="319">
        <v>1.51</v>
      </c>
      <c r="H179" s="319">
        <v>0</v>
      </c>
      <c r="I179" s="319">
        <v>90</v>
      </c>
      <c r="J179" s="319">
        <v>60</v>
      </c>
      <c r="K179" s="319">
        <v>1700</v>
      </c>
      <c r="L179" s="319">
        <v>431</v>
      </c>
      <c r="M179" s="319">
        <v>142</v>
      </c>
      <c r="N179" s="319">
        <v>18</v>
      </c>
      <c r="O179" s="319">
        <v>0</v>
      </c>
      <c r="P179" s="319">
        <v>0</v>
      </c>
      <c r="Q179" s="319">
        <v>0</v>
      </c>
      <c r="R179" s="319">
        <v>110</v>
      </c>
      <c r="S179" s="319">
        <v>0.1</v>
      </c>
      <c r="T179" s="319">
        <v>0</v>
      </c>
      <c r="U179" s="319">
        <v>21000</v>
      </c>
      <c r="V179" s="319">
        <v>289</v>
      </c>
      <c r="W179" s="319">
        <v>1300</v>
      </c>
      <c r="X179" s="319">
        <v>53000</v>
      </c>
      <c r="Y179" s="319">
        <v>917</v>
      </c>
      <c r="Z179" s="319">
        <v>189000</v>
      </c>
      <c r="AA179" s="319">
        <v>223000</v>
      </c>
      <c r="AB179" s="318">
        <v>63.2</v>
      </c>
      <c r="AC179" s="319">
        <v>6000</v>
      </c>
      <c r="AD179" s="319">
        <v>1410</v>
      </c>
      <c r="AE179" s="319">
        <v>9.9</v>
      </c>
      <c r="AF179" s="319">
        <v>3.2</v>
      </c>
      <c r="AG179" s="319">
        <v>0</v>
      </c>
      <c r="AH179" s="319">
        <v>0.27700000000000002</v>
      </c>
      <c r="AI179" s="319">
        <v>0.17100000000000001</v>
      </c>
      <c r="AJ179" s="319">
        <v>0.56399999999999995</v>
      </c>
      <c r="AK179" s="319">
        <v>2.67</v>
      </c>
      <c r="AL179" s="320">
        <v>42</v>
      </c>
      <c r="AM179" s="321" t="s">
        <v>694</v>
      </c>
      <c r="AN179" s="321" t="s">
        <v>605</v>
      </c>
      <c r="AO179" s="433">
        <v>0</v>
      </c>
    </row>
    <row r="180" spans="1:41" x14ac:dyDescent="0.25">
      <c r="A180" s="315" t="s">
        <v>145</v>
      </c>
      <c r="B180" s="316">
        <v>100</v>
      </c>
      <c r="C180" s="316" t="s">
        <v>200</v>
      </c>
      <c r="D180" s="317">
        <v>462</v>
      </c>
      <c r="E180" s="319">
        <v>11.4</v>
      </c>
      <c r="F180" s="319">
        <v>4.67</v>
      </c>
      <c r="G180" s="318">
        <v>43.84</v>
      </c>
      <c r="H180" s="318">
        <v>3333</v>
      </c>
      <c r="I180" s="319">
        <v>88</v>
      </c>
      <c r="J180" s="322">
        <v>299</v>
      </c>
      <c r="K180" s="319">
        <v>2510</v>
      </c>
      <c r="L180" s="317">
        <v>1200</v>
      </c>
      <c r="M180" s="319">
        <v>60</v>
      </c>
      <c r="N180" s="319">
        <v>60</v>
      </c>
      <c r="O180" s="318">
        <v>9.4</v>
      </c>
      <c r="P180" s="319">
        <v>2000</v>
      </c>
      <c r="Q180" s="319">
        <v>0</v>
      </c>
      <c r="R180" s="319">
        <v>0</v>
      </c>
      <c r="S180" s="319">
        <v>0</v>
      </c>
      <c r="T180" s="319">
        <v>0</v>
      </c>
      <c r="U180" s="319">
        <v>70000</v>
      </c>
      <c r="V180" s="319">
        <v>400</v>
      </c>
      <c r="W180" s="317">
        <v>5500</v>
      </c>
      <c r="X180" s="319">
        <v>13000</v>
      </c>
      <c r="Y180" s="319">
        <v>120</v>
      </c>
      <c r="Z180" s="319">
        <v>200000</v>
      </c>
      <c r="AA180" s="319">
        <v>138000</v>
      </c>
      <c r="AB180" s="317">
        <v>44</v>
      </c>
      <c r="AC180" s="318">
        <v>697000</v>
      </c>
      <c r="AD180" s="319">
        <v>920</v>
      </c>
      <c r="AE180" s="319">
        <v>37.04</v>
      </c>
      <c r="AF180" s="319">
        <v>0</v>
      </c>
      <c r="AG180" s="318">
        <v>150</v>
      </c>
      <c r="AH180" s="318">
        <v>14.45</v>
      </c>
      <c r="AI180" s="318">
        <v>25.61</v>
      </c>
      <c r="AJ180" s="319">
        <v>0.84</v>
      </c>
      <c r="AK180" s="319">
        <v>0</v>
      </c>
      <c r="AL180" s="320">
        <v>0</v>
      </c>
      <c r="AM180" s="316"/>
      <c r="AN180" s="321" t="s">
        <v>146</v>
      </c>
      <c r="AO180" s="433">
        <v>0</v>
      </c>
    </row>
    <row r="181" spans="1:41" x14ac:dyDescent="0.25">
      <c r="A181" s="315" t="s">
        <v>244</v>
      </c>
      <c r="B181" s="316">
        <v>100</v>
      </c>
      <c r="C181" s="316" t="s">
        <v>200</v>
      </c>
      <c r="D181" s="319">
        <v>39</v>
      </c>
      <c r="E181" s="319">
        <v>0.91</v>
      </c>
      <c r="F181" s="319">
        <v>9.5399999999999991</v>
      </c>
      <c r="G181" s="319">
        <v>0.25</v>
      </c>
      <c r="H181" s="319">
        <v>326</v>
      </c>
      <c r="I181" s="319">
        <v>24</v>
      </c>
      <c r="J181" s="319">
        <v>31</v>
      </c>
      <c r="K181" s="319">
        <v>806</v>
      </c>
      <c r="L181" s="319">
        <v>153</v>
      </c>
      <c r="M181" s="319">
        <v>25</v>
      </c>
      <c r="N181" s="319">
        <v>4</v>
      </c>
      <c r="O181" s="319">
        <v>0</v>
      </c>
      <c r="P181" s="319">
        <v>6600</v>
      </c>
      <c r="Q181" s="319">
        <v>0</v>
      </c>
      <c r="R181" s="319">
        <v>730</v>
      </c>
      <c r="S181" s="319">
        <v>2.6</v>
      </c>
      <c r="T181" s="319">
        <v>6100</v>
      </c>
      <c r="U181" s="319">
        <v>6000</v>
      </c>
      <c r="V181" s="319">
        <v>68</v>
      </c>
      <c r="W181" s="319">
        <v>250</v>
      </c>
      <c r="X181" s="319">
        <v>9000</v>
      </c>
      <c r="Y181" s="319">
        <v>61</v>
      </c>
      <c r="Z181" s="319">
        <v>20000</v>
      </c>
      <c r="AA181" s="319">
        <v>190000</v>
      </c>
      <c r="AB181" s="319">
        <v>0.1</v>
      </c>
      <c r="AC181" s="319">
        <v>0</v>
      </c>
      <c r="AD181" s="319">
        <v>170</v>
      </c>
      <c r="AE181" s="319">
        <v>88.87</v>
      </c>
      <c r="AF181" s="319">
        <v>1.5</v>
      </c>
      <c r="AG181" s="319">
        <v>0</v>
      </c>
      <c r="AH181" s="319">
        <v>1.9E-2</v>
      </c>
      <c r="AI181" s="319">
        <v>6.7000000000000004E-2</v>
      </c>
      <c r="AJ181" s="319">
        <v>8.5999999999999993E-2</v>
      </c>
      <c r="AK181" s="319">
        <v>8.39</v>
      </c>
      <c r="AL181" s="320">
        <v>42</v>
      </c>
      <c r="AM181" s="321"/>
      <c r="AN181" s="321" t="s">
        <v>606</v>
      </c>
      <c r="AO181" s="433">
        <v>0</v>
      </c>
    </row>
    <row r="182" spans="1:41" x14ac:dyDescent="0.25">
      <c r="A182" s="315" t="s">
        <v>252</v>
      </c>
      <c r="B182" s="316">
        <v>100</v>
      </c>
      <c r="C182" s="316" t="s">
        <v>200</v>
      </c>
      <c r="D182" s="319">
        <v>239</v>
      </c>
      <c r="E182" s="319">
        <v>3.61</v>
      </c>
      <c r="F182" s="319">
        <v>61.33</v>
      </c>
      <c r="G182" s="319">
        <v>0.76</v>
      </c>
      <c r="H182" s="317">
        <v>2163</v>
      </c>
      <c r="I182" s="319">
        <v>2</v>
      </c>
      <c r="J182" s="319">
        <v>212</v>
      </c>
      <c r="K182" s="319">
        <v>4375</v>
      </c>
      <c r="L182" s="319">
        <v>564</v>
      </c>
      <c r="M182" s="319">
        <v>67</v>
      </c>
      <c r="N182" s="319">
        <v>0</v>
      </c>
      <c r="O182" s="319">
        <v>0</v>
      </c>
      <c r="P182" s="319">
        <v>4800</v>
      </c>
      <c r="Q182" s="319">
        <v>0</v>
      </c>
      <c r="R182" s="319">
        <v>190</v>
      </c>
      <c r="S182" s="317">
        <v>15.7</v>
      </c>
      <c r="T182" s="319">
        <v>12700</v>
      </c>
      <c r="U182" s="319">
        <v>28000</v>
      </c>
      <c r="V182" s="319">
        <v>364</v>
      </c>
      <c r="W182" s="317">
        <v>4060</v>
      </c>
      <c r="X182" s="319">
        <v>42000</v>
      </c>
      <c r="Y182" s="319">
        <v>305</v>
      </c>
      <c r="Z182" s="319">
        <v>119000</v>
      </c>
      <c r="AA182" s="317">
        <v>996000</v>
      </c>
      <c r="AB182" s="319">
        <v>0.5</v>
      </c>
      <c r="AC182" s="319">
        <v>7000</v>
      </c>
      <c r="AD182" s="319">
        <v>570</v>
      </c>
      <c r="AE182" s="319">
        <v>31.8</v>
      </c>
      <c r="AF182" s="317">
        <v>8.1999999999999993</v>
      </c>
      <c r="AG182" s="319">
        <v>0</v>
      </c>
      <c r="AH182" s="319">
        <v>8.2000000000000003E-2</v>
      </c>
      <c r="AI182" s="319">
        <v>0.27800000000000002</v>
      </c>
      <c r="AJ182" s="319">
        <v>0.36699999999999999</v>
      </c>
      <c r="AK182" s="318">
        <v>41.74</v>
      </c>
      <c r="AL182" s="320">
        <v>35</v>
      </c>
      <c r="AM182" s="321"/>
      <c r="AN182" s="321" t="s">
        <v>607</v>
      </c>
      <c r="AO182" s="433">
        <v>0</v>
      </c>
    </row>
    <row r="183" spans="1:41" x14ac:dyDescent="0.25">
      <c r="A183" s="315" t="s">
        <v>400</v>
      </c>
      <c r="B183" s="316">
        <v>100</v>
      </c>
      <c r="C183" s="316" t="s">
        <v>200</v>
      </c>
      <c r="D183" s="318">
        <v>588</v>
      </c>
      <c r="E183" s="318">
        <v>25.09</v>
      </c>
      <c r="F183" s="319">
        <v>19.559999999999999</v>
      </c>
      <c r="G183" s="318">
        <v>50.39</v>
      </c>
      <c r="H183" s="319">
        <v>0</v>
      </c>
      <c r="I183" s="319">
        <v>73</v>
      </c>
      <c r="J183" s="319">
        <v>105</v>
      </c>
      <c r="K183" s="318">
        <v>13403</v>
      </c>
      <c r="L183" s="317">
        <v>1060</v>
      </c>
      <c r="M183" s="317">
        <v>543</v>
      </c>
      <c r="N183" s="319">
        <v>74</v>
      </c>
      <c r="O183" s="319">
        <v>0</v>
      </c>
      <c r="P183" s="319">
        <v>0</v>
      </c>
      <c r="Q183" s="319">
        <v>0</v>
      </c>
      <c r="R183" s="318">
        <v>8990</v>
      </c>
      <c r="S183" s="319">
        <v>0.6</v>
      </c>
      <c r="T183" s="322">
        <v>63000</v>
      </c>
      <c r="U183" s="319">
        <v>43000</v>
      </c>
      <c r="V183" s="319">
        <v>473</v>
      </c>
      <c r="W183" s="319">
        <v>1870</v>
      </c>
      <c r="X183" s="317">
        <v>154000</v>
      </c>
      <c r="Y183" s="317">
        <v>1466</v>
      </c>
      <c r="Z183" s="317">
        <v>358000</v>
      </c>
      <c r="AA183" s="317">
        <v>649000</v>
      </c>
      <c r="AB183" s="319">
        <v>5.6</v>
      </c>
      <c r="AC183" s="319">
        <v>17000</v>
      </c>
      <c r="AD183" s="317">
        <v>2910</v>
      </c>
      <c r="AE183" s="319">
        <v>1.81</v>
      </c>
      <c r="AF183" s="319">
        <v>6</v>
      </c>
      <c r="AG183" s="319">
        <v>0</v>
      </c>
      <c r="AH183" s="318">
        <v>10.292</v>
      </c>
      <c r="AI183" s="318">
        <v>23.713000000000001</v>
      </c>
      <c r="AJ183" s="318">
        <v>13.867000000000001</v>
      </c>
      <c r="AK183" s="319">
        <v>9.2200000000000006</v>
      </c>
      <c r="AL183" s="320">
        <v>40</v>
      </c>
      <c r="AM183" s="321"/>
      <c r="AN183" s="321" t="s">
        <v>608</v>
      </c>
      <c r="AO183" s="434">
        <v>0</v>
      </c>
    </row>
    <row r="184" spans="1:41" x14ac:dyDescent="0.25">
      <c r="A184" s="315" t="s">
        <v>147</v>
      </c>
      <c r="B184" s="316">
        <v>100</v>
      </c>
      <c r="C184" s="316" t="s">
        <v>200</v>
      </c>
      <c r="D184" s="318">
        <v>585</v>
      </c>
      <c r="E184" s="318">
        <v>23.68</v>
      </c>
      <c r="F184" s="319">
        <v>21.51</v>
      </c>
      <c r="G184" s="318">
        <v>49.66</v>
      </c>
      <c r="H184" s="319">
        <v>0</v>
      </c>
      <c r="I184" s="317">
        <v>438</v>
      </c>
      <c r="J184" s="319">
        <v>98</v>
      </c>
      <c r="K184" s="318">
        <v>13525</v>
      </c>
      <c r="L184" s="317">
        <v>1395</v>
      </c>
      <c r="M184" s="319">
        <v>256</v>
      </c>
      <c r="N184" s="317">
        <v>145</v>
      </c>
      <c r="O184" s="319">
        <v>0</v>
      </c>
      <c r="P184" s="319">
        <v>0</v>
      </c>
      <c r="Q184" s="319">
        <v>0</v>
      </c>
      <c r="R184" s="318">
        <v>6930</v>
      </c>
      <c r="S184" s="319">
        <v>0</v>
      </c>
      <c r="T184" s="319">
        <v>55300</v>
      </c>
      <c r="U184" s="319">
        <v>54000</v>
      </c>
      <c r="V184" s="317">
        <v>671</v>
      </c>
      <c r="W184" s="319">
        <v>2260</v>
      </c>
      <c r="X184" s="318">
        <v>176000</v>
      </c>
      <c r="Y184" s="318">
        <v>2083</v>
      </c>
      <c r="Z184" s="317">
        <v>358000</v>
      </c>
      <c r="AA184" s="317">
        <v>658000</v>
      </c>
      <c r="AB184" s="319">
        <v>7.5</v>
      </c>
      <c r="AC184" s="319">
        <v>6000</v>
      </c>
      <c r="AD184" s="317">
        <v>3310</v>
      </c>
      <c r="AE184" s="319">
        <v>1.55</v>
      </c>
      <c r="AF184" s="317">
        <v>8</v>
      </c>
      <c r="AG184" s="319">
        <v>0</v>
      </c>
      <c r="AH184" s="317">
        <v>6.8929999999999998</v>
      </c>
      <c r="AI184" s="318">
        <v>24.64</v>
      </c>
      <c r="AJ184" s="318">
        <v>15.694000000000001</v>
      </c>
      <c r="AK184" s="319">
        <v>4.18</v>
      </c>
      <c r="AL184" s="320">
        <v>18</v>
      </c>
      <c r="AM184" s="321"/>
      <c r="AN184" s="321" t="s">
        <v>148</v>
      </c>
      <c r="AO184" s="434">
        <v>0</v>
      </c>
    </row>
    <row r="185" spans="1:41" x14ac:dyDescent="0.25">
      <c r="A185" s="315" t="s">
        <v>245</v>
      </c>
      <c r="B185" s="316">
        <v>100</v>
      </c>
      <c r="C185" s="316" t="s">
        <v>200</v>
      </c>
      <c r="D185" s="319">
        <v>58</v>
      </c>
      <c r="E185" s="319">
        <v>0.38</v>
      </c>
      <c r="F185" s="319">
        <v>15.46</v>
      </c>
      <c r="G185" s="319">
        <v>0.12</v>
      </c>
      <c r="H185" s="319">
        <v>23</v>
      </c>
      <c r="I185" s="319">
        <v>12</v>
      </c>
      <c r="J185" s="319">
        <v>25</v>
      </c>
      <c r="K185" s="319">
        <v>157</v>
      </c>
      <c r="L185" s="319">
        <v>48</v>
      </c>
      <c r="M185" s="319">
        <v>28</v>
      </c>
      <c r="N185" s="319">
        <v>7</v>
      </c>
      <c r="O185" s="319">
        <v>0</v>
      </c>
      <c r="P185" s="319">
        <v>4200</v>
      </c>
      <c r="Q185" s="319">
        <v>0</v>
      </c>
      <c r="R185" s="319">
        <v>120</v>
      </c>
      <c r="S185" s="319">
        <v>4.5</v>
      </c>
      <c r="T185" s="319">
        <v>5100</v>
      </c>
      <c r="U185" s="319">
        <v>9000</v>
      </c>
      <c r="V185" s="319">
        <v>82</v>
      </c>
      <c r="W185" s="319">
        <v>170</v>
      </c>
      <c r="X185" s="319">
        <v>7000</v>
      </c>
      <c r="Y185" s="319">
        <v>49</v>
      </c>
      <c r="Z185" s="319">
        <v>11000</v>
      </c>
      <c r="AA185" s="319">
        <v>119000</v>
      </c>
      <c r="AB185" s="319">
        <v>0.1</v>
      </c>
      <c r="AC185" s="319">
        <v>1000</v>
      </c>
      <c r="AD185" s="319">
        <v>100</v>
      </c>
      <c r="AE185" s="319">
        <v>83.71</v>
      </c>
      <c r="AF185" s="319">
        <v>3.1</v>
      </c>
      <c r="AG185" s="319">
        <v>0</v>
      </c>
      <c r="AH185" s="319">
        <v>6.0000000000000001E-3</v>
      </c>
      <c r="AI185" s="319">
        <v>2.5999999999999999E-2</v>
      </c>
      <c r="AJ185" s="319">
        <v>2.9000000000000001E-2</v>
      </c>
      <c r="AK185" s="319">
        <v>9.8000000000000007</v>
      </c>
      <c r="AL185" s="320">
        <v>38</v>
      </c>
      <c r="AM185" s="321"/>
      <c r="AN185" s="321" t="s">
        <v>609</v>
      </c>
      <c r="AO185" s="433">
        <v>0</v>
      </c>
    </row>
    <row r="186" spans="1:41" x14ac:dyDescent="0.25">
      <c r="A186" s="315" t="s">
        <v>288</v>
      </c>
      <c r="B186" s="316">
        <v>100</v>
      </c>
      <c r="C186" s="316" t="s">
        <v>200</v>
      </c>
      <c r="D186" s="319">
        <v>341</v>
      </c>
      <c r="E186" s="318">
        <v>24.55</v>
      </c>
      <c r="F186" s="319">
        <v>60.37</v>
      </c>
      <c r="G186" s="319">
        <v>1.1599999999999999</v>
      </c>
      <c r="H186" s="319">
        <v>149</v>
      </c>
      <c r="I186" s="318">
        <v>726</v>
      </c>
      <c r="J186" s="319">
        <v>215</v>
      </c>
      <c r="K186" s="319">
        <v>2889</v>
      </c>
      <c r="L186" s="318">
        <v>1758</v>
      </c>
      <c r="M186" s="319">
        <v>174</v>
      </c>
      <c r="N186" s="318">
        <v>274</v>
      </c>
      <c r="O186" s="319">
        <v>0</v>
      </c>
      <c r="P186" s="319">
        <v>1800</v>
      </c>
      <c r="Q186" s="319">
        <v>0</v>
      </c>
      <c r="R186" s="319">
        <v>90</v>
      </c>
      <c r="S186" s="317">
        <v>14.5</v>
      </c>
      <c r="T186" s="318">
        <v>95500</v>
      </c>
      <c r="U186" s="319">
        <v>55000</v>
      </c>
      <c r="V186" s="317">
        <v>866</v>
      </c>
      <c r="W186" s="317">
        <v>4430</v>
      </c>
      <c r="X186" s="319">
        <v>115000</v>
      </c>
      <c r="Y186" s="317">
        <v>1391</v>
      </c>
      <c r="Z186" s="317">
        <v>366000</v>
      </c>
      <c r="AA186" s="317">
        <v>981000</v>
      </c>
      <c r="AB186" s="319">
        <v>1.6</v>
      </c>
      <c r="AC186" s="319">
        <v>15000</v>
      </c>
      <c r="AD186" s="317">
        <v>3010</v>
      </c>
      <c r="AE186" s="319">
        <v>11.27</v>
      </c>
      <c r="AF186" s="318">
        <v>25.5</v>
      </c>
      <c r="AG186" s="319">
        <v>0</v>
      </c>
      <c r="AH186" s="319">
        <v>0.161</v>
      </c>
      <c r="AI186" s="319">
        <v>0.24199999999999999</v>
      </c>
      <c r="AJ186" s="319">
        <v>0.495</v>
      </c>
      <c r="AK186" s="319">
        <v>8</v>
      </c>
      <c r="AL186" s="320">
        <v>43</v>
      </c>
      <c r="AM186" s="321"/>
      <c r="AN186" s="321" t="s">
        <v>610</v>
      </c>
      <c r="AO186" s="434">
        <v>0</v>
      </c>
    </row>
    <row r="187" spans="1:41" x14ac:dyDescent="0.25">
      <c r="A187" s="315" t="s">
        <v>262</v>
      </c>
      <c r="B187" s="316">
        <v>100</v>
      </c>
      <c r="C187" s="316" t="s">
        <v>200</v>
      </c>
      <c r="D187" s="318">
        <v>691</v>
      </c>
      <c r="E187" s="319">
        <v>9.17</v>
      </c>
      <c r="F187" s="319">
        <v>13.86</v>
      </c>
      <c r="G187" s="318">
        <v>71.97</v>
      </c>
      <c r="H187" s="319">
        <v>56</v>
      </c>
      <c r="I187" s="317">
        <v>660</v>
      </c>
      <c r="J187" s="319">
        <v>130</v>
      </c>
      <c r="K187" s="319">
        <v>1167</v>
      </c>
      <c r="L187" s="319">
        <v>863</v>
      </c>
      <c r="M187" s="319">
        <v>210</v>
      </c>
      <c r="N187" s="319">
        <v>22</v>
      </c>
      <c r="O187" s="319">
        <v>0</v>
      </c>
      <c r="P187" s="319">
        <v>1100</v>
      </c>
      <c r="Q187" s="319">
        <v>0</v>
      </c>
      <c r="R187" s="317">
        <v>1400</v>
      </c>
      <c r="S187" s="319">
        <v>3.5</v>
      </c>
      <c r="T187" s="319">
        <v>40500</v>
      </c>
      <c r="U187" s="319">
        <v>70000</v>
      </c>
      <c r="V187" s="318">
        <v>1200</v>
      </c>
      <c r="W187" s="319">
        <v>2530</v>
      </c>
      <c r="X187" s="317">
        <v>121000</v>
      </c>
      <c r="Y187" s="318">
        <v>4500</v>
      </c>
      <c r="Z187" s="319">
        <v>277000</v>
      </c>
      <c r="AA187" s="319">
        <v>410000</v>
      </c>
      <c r="AB187" s="319">
        <v>3.8</v>
      </c>
      <c r="AC187" s="319">
        <v>0</v>
      </c>
      <c r="AD187" s="318">
        <v>4530</v>
      </c>
      <c r="AE187" s="319">
        <v>3.52</v>
      </c>
      <c r="AF187" s="317">
        <v>9.6</v>
      </c>
      <c r="AG187" s="319">
        <v>0</v>
      </c>
      <c r="AH187" s="317">
        <v>6.18</v>
      </c>
      <c r="AI187" s="318">
        <v>40.801000000000002</v>
      </c>
      <c r="AJ187" s="318">
        <v>21.614000000000001</v>
      </c>
      <c r="AK187" s="319">
        <v>3.97</v>
      </c>
      <c r="AL187" s="320">
        <v>20</v>
      </c>
      <c r="AM187" s="321"/>
      <c r="AN187" s="321" t="s">
        <v>611</v>
      </c>
      <c r="AO187" s="434">
        <v>0</v>
      </c>
    </row>
    <row r="188" spans="1:41" x14ac:dyDescent="0.25">
      <c r="A188" s="315" t="s">
        <v>75</v>
      </c>
      <c r="B188" s="316">
        <v>100</v>
      </c>
      <c r="C188" s="316" t="s">
        <v>200</v>
      </c>
      <c r="D188" s="319">
        <v>20</v>
      </c>
      <c r="E188" s="319">
        <v>0.86</v>
      </c>
      <c r="F188" s="319">
        <v>4.6399999999999997</v>
      </c>
      <c r="G188" s="319">
        <v>0.17</v>
      </c>
      <c r="H188" s="319">
        <v>370</v>
      </c>
      <c r="I188" s="319">
        <v>57</v>
      </c>
      <c r="J188" s="319">
        <v>28</v>
      </c>
      <c r="K188" s="319">
        <v>480</v>
      </c>
      <c r="L188" s="319">
        <v>99</v>
      </c>
      <c r="M188" s="319">
        <v>224</v>
      </c>
      <c r="N188" s="319">
        <v>10</v>
      </c>
      <c r="O188" s="319">
        <v>0</v>
      </c>
      <c r="P188" s="318">
        <v>80400</v>
      </c>
      <c r="Q188" s="319">
        <v>0</v>
      </c>
      <c r="R188" s="319">
        <v>370</v>
      </c>
      <c r="S188" s="322">
        <v>7.4</v>
      </c>
      <c r="T188" s="319">
        <v>5500</v>
      </c>
      <c r="U188" s="319">
        <v>10000</v>
      </c>
      <c r="V188" s="319">
        <v>66</v>
      </c>
      <c r="W188" s="319">
        <v>340</v>
      </c>
      <c r="X188" s="319">
        <v>10000</v>
      </c>
      <c r="Y188" s="319">
        <v>122</v>
      </c>
      <c r="Z188" s="319">
        <v>20000</v>
      </c>
      <c r="AA188" s="319">
        <v>175000</v>
      </c>
      <c r="AB188" s="319">
        <v>0</v>
      </c>
      <c r="AC188" s="319">
        <v>3000</v>
      </c>
      <c r="AD188" s="319">
        <v>130</v>
      </c>
      <c r="AE188" s="318">
        <v>93.89</v>
      </c>
      <c r="AF188" s="319">
        <v>1.7</v>
      </c>
      <c r="AG188" s="319">
        <v>0</v>
      </c>
      <c r="AH188" s="319">
        <v>5.8000000000000003E-2</v>
      </c>
      <c r="AI188" s="319">
        <v>8.0000000000000002E-3</v>
      </c>
      <c r="AJ188" s="319">
        <v>6.2E-2</v>
      </c>
      <c r="AK188" s="319">
        <v>2.4</v>
      </c>
      <c r="AL188" s="320">
        <v>15</v>
      </c>
      <c r="AM188" s="321"/>
      <c r="AN188" s="321" t="s">
        <v>76</v>
      </c>
      <c r="AO188" s="433">
        <v>0</v>
      </c>
    </row>
    <row r="189" spans="1:41" x14ac:dyDescent="0.25">
      <c r="A189" s="315" t="s">
        <v>77</v>
      </c>
      <c r="B189" s="316">
        <v>100</v>
      </c>
      <c r="C189" s="316" t="s">
        <v>200</v>
      </c>
      <c r="D189" s="319">
        <v>31</v>
      </c>
      <c r="E189" s="319">
        <v>0.99</v>
      </c>
      <c r="F189" s="319">
        <v>6.03</v>
      </c>
      <c r="G189" s="319">
        <v>0.3</v>
      </c>
      <c r="H189" s="318">
        <v>3131</v>
      </c>
      <c r="I189" s="319">
        <v>54</v>
      </c>
      <c r="J189" s="319">
        <v>85</v>
      </c>
      <c r="K189" s="319">
        <v>979</v>
      </c>
      <c r="L189" s="319">
        <v>317</v>
      </c>
      <c r="M189" s="319">
        <v>291</v>
      </c>
      <c r="N189" s="319">
        <v>46</v>
      </c>
      <c r="O189" s="319">
        <v>0</v>
      </c>
      <c r="P189" s="318">
        <v>127700</v>
      </c>
      <c r="Q189" s="319">
        <v>0</v>
      </c>
      <c r="R189" s="317">
        <v>1580</v>
      </c>
      <c r="S189" s="319">
        <v>4.9000000000000004</v>
      </c>
      <c r="T189" s="319">
        <v>5600</v>
      </c>
      <c r="U189" s="319">
        <v>7000</v>
      </c>
      <c r="V189" s="319">
        <v>17</v>
      </c>
      <c r="W189" s="319">
        <v>430</v>
      </c>
      <c r="X189" s="319">
        <v>12000</v>
      </c>
      <c r="Y189" s="319">
        <v>112</v>
      </c>
      <c r="Z189" s="319">
        <v>26000</v>
      </c>
      <c r="AA189" s="319">
        <v>211000</v>
      </c>
      <c r="AB189" s="319">
        <v>0.1</v>
      </c>
      <c r="AC189" s="319">
        <v>4000</v>
      </c>
      <c r="AD189" s="319">
        <v>250</v>
      </c>
      <c r="AE189" s="317">
        <v>92.21</v>
      </c>
      <c r="AF189" s="319">
        <v>2.1</v>
      </c>
      <c r="AG189" s="319">
        <v>0</v>
      </c>
      <c r="AH189" s="319">
        <v>2.7E-2</v>
      </c>
      <c r="AI189" s="319">
        <v>3.0000000000000001E-3</v>
      </c>
      <c r="AJ189" s="319">
        <v>7.0000000000000007E-2</v>
      </c>
      <c r="AK189" s="319">
        <v>4.2</v>
      </c>
      <c r="AL189" s="320">
        <v>15</v>
      </c>
      <c r="AM189" s="321"/>
      <c r="AN189" s="321" t="s">
        <v>78</v>
      </c>
      <c r="AO189" s="433">
        <v>0</v>
      </c>
    </row>
    <row r="190" spans="1:41" x14ac:dyDescent="0.25">
      <c r="A190" s="315" t="s">
        <v>73</v>
      </c>
      <c r="B190" s="316">
        <v>100</v>
      </c>
      <c r="C190" s="316" t="s">
        <v>200</v>
      </c>
      <c r="D190" s="319">
        <v>27</v>
      </c>
      <c r="E190" s="319">
        <v>1</v>
      </c>
      <c r="F190" s="319">
        <v>6.32</v>
      </c>
      <c r="G190" s="319">
        <v>0.21</v>
      </c>
      <c r="H190" s="319">
        <v>200</v>
      </c>
      <c r="I190" s="319">
        <v>28</v>
      </c>
      <c r="J190" s="319">
        <v>25</v>
      </c>
      <c r="K190" s="319">
        <v>890</v>
      </c>
      <c r="L190" s="319">
        <v>168</v>
      </c>
      <c r="M190" s="319">
        <v>168</v>
      </c>
      <c r="N190" s="319">
        <v>26</v>
      </c>
      <c r="O190" s="319">
        <v>0</v>
      </c>
      <c r="P190" s="318">
        <v>183500</v>
      </c>
      <c r="Q190" s="325">
        <v>0</v>
      </c>
      <c r="R190" s="319">
        <v>0</v>
      </c>
      <c r="S190" s="319">
        <v>0</v>
      </c>
      <c r="T190" s="319">
        <v>0</v>
      </c>
      <c r="U190" s="319">
        <v>11000</v>
      </c>
      <c r="V190" s="319">
        <v>107</v>
      </c>
      <c r="W190" s="319">
        <v>460</v>
      </c>
      <c r="X190" s="319">
        <v>12000</v>
      </c>
      <c r="Y190" s="319">
        <v>117</v>
      </c>
      <c r="Z190" s="319">
        <v>24000</v>
      </c>
      <c r="AA190" s="319">
        <v>212000</v>
      </c>
      <c r="AB190" s="319">
        <v>0.3</v>
      </c>
      <c r="AC190" s="319">
        <v>2000</v>
      </c>
      <c r="AD190" s="319">
        <v>170</v>
      </c>
      <c r="AE190" s="317">
        <v>92.02</v>
      </c>
      <c r="AF190" s="319">
        <v>0.9</v>
      </c>
      <c r="AG190" s="319">
        <v>0</v>
      </c>
      <c r="AH190" s="319">
        <v>3.1E-2</v>
      </c>
      <c r="AI190" s="319">
        <v>0</v>
      </c>
      <c r="AJ190" s="319">
        <v>0</v>
      </c>
      <c r="AK190" s="319">
        <v>0</v>
      </c>
      <c r="AL190" s="320">
        <v>15</v>
      </c>
      <c r="AM190" s="321"/>
      <c r="AN190" s="321" t="s">
        <v>74</v>
      </c>
      <c r="AO190" s="433">
        <v>0</v>
      </c>
    </row>
    <row r="191" spans="1:41" x14ac:dyDescent="0.25">
      <c r="A191" s="315" t="s">
        <v>677</v>
      </c>
      <c r="B191" s="316">
        <v>100</v>
      </c>
      <c r="C191" s="316" t="s">
        <v>200</v>
      </c>
      <c r="D191" s="319">
        <v>11</v>
      </c>
      <c r="E191" s="319">
        <v>0.33</v>
      </c>
      <c r="F191" s="319">
        <v>2.2599999999999998</v>
      </c>
      <c r="G191" s="319">
        <v>0.2</v>
      </c>
      <c r="H191" s="319">
        <v>191</v>
      </c>
      <c r="I191" s="319">
        <v>0</v>
      </c>
      <c r="J191" s="319">
        <v>10</v>
      </c>
      <c r="K191" s="319">
        <v>0</v>
      </c>
      <c r="L191" s="319">
        <v>38</v>
      </c>
      <c r="M191" s="319">
        <v>9</v>
      </c>
      <c r="N191" s="319">
        <v>1</v>
      </c>
      <c r="O191" s="319">
        <v>0</v>
      </c>
      <c r="P191" s="319">
        <v>1000</v>
      </c>
      <c r="Q191" s="319">
        <v>0</v>
      </c>
      <c r="R191" s="319">
        <v>90</v>
      </c>
      <c r="S191" s="318">
        <v>47</v>
      </c>
      <c r="T191" s="319">
        <v>3600</v>
      </c>
      <c r="U191" s="319">
        <v>0</v>
      </c>
      <c r="V191" s="319">
        <v>85</v>
      </c>
      <c r="W191" s="319">
        <v>400</v>
      </c>
      <c r="X191" s="319">
        <v>4000</v>
      </c>
      <c r="Y191" s="319">
        <v>11</v>
      </c>
      <c r="Z191" s="319">
        <v>14000</v>
      </c>
      <c r="AA191" s="319">
        <v>23000</v>
      </c>
      <c r="AB191" s="319">
        <v>0</v>
      </c>
      <c r="AC191" s="318">
        <v>1208000</v>
      </c>
      <c r="AD191" s="319">
        <v>20</v>
      </c>
      <c r="AE191" s="318">
        <v>94.08</v>
      </c>
      <c r="AF191" s="319">
        <v>1.2</v>
      </c>
      <c r="AG191" s="319">
        <v>0</v>
      </c>
      <c r="AH191" s="319">
        <v>5.1999999999999998E-2</v>
      </c>
      <c r="AI191" s="319">
        <v>3.0000000000000001E-3</v>
      </c>
      <c r="AJ191" s="319">
        <v>8.1000000000000003E-2</v>
      </c>
      <c r="AK191" s="319">
        <v>1.06</v>
      </c>
      <c r="AL191" s="320">
        <v>15</v>
      </c>
      <c r="AM191" s="321"/>
      <c r="AN191" s="321" t="s">
        <v>612</v>
      </c>
      <c r="AO191" s="433">
        <v>0</v>
      </c>
    </row>
    <row r="192" spans="1:41" x14ac:dyDescent="0.25">
      <c r="A192" s="315" t="s">
        <v>202</v>
      </c>
      <c r="B192" s="316">
        <v>100</v>
      </c>
      <c r="C192" s="316" t="s">
        <v>200</v>
      </c>
      <c r="D192" s="319">
        <v>50</v>
      </c>
      <c r="E192" s="319">
        <v>0.54</v>
      </c>
      <c r="F192" s="319">
        <v>13.12</v>
      </c>
      <c r="G192" s="319">
        <v>0.12</v>
      </c>
      <c r="H192" s="319">
        <v>58</v>
      </c>
      <c r="I192" s="319">
        <v>79</v>
      </c>
      <c r="J192" s="319">
        <v>32</v>
      </c>
      <c r="K192" s="319">
        <v>500</v>
      </c>
      <c r="L192" s="319">
        <v>213</v>
      </c>
      <c r="M192" s="319">
        <v>112</v>
      </c>
      <c r="N192" s="319">
        <v>18</v>
      </c>
      <c r="O192" s="319">
        <v>0</v>
      </c>
      <c r="P192" s="318">
        <v>47800</v>
      </c>
      <c r="Q192" s="319">
        <v>0</v>
      </c>
      <c r="R192" s="319">
        <v>20</v>
      </c>
      <c r="S192" s="319">
        <v>0.7</v>
      </c>
      <c r="T192" s="319">
        <v>5500</v>
      </c>
      <c r="U192" s="319">
        <v>13000</v>
      </c>
      <c r="V192" s="319">
        <v>110</v>
      </c>
      <c r="W192" s="319">
        <v>290</v>
      </c>
      <c r="X192" s="319">
        <v>12000</v>
      </c>
      <c r="Y192" s="319">
        <v>927</v>
      </c>
      <c r="Z192" s="319">
        <v>8000</v>
      </c>
      <c r="AA192" s="319">
        <v>109000</v>
      </c>
      <c r="AB192" s="319">
        <v>0.1</v>
      </c>
      <c r="AC192" s="319">
        <v>1000</v>
      </c>
      <c r="AD192" s="319">
        <v>120</v>
      </c>
      <c r="AE192" s="319">
        <v>86</v>
      </c>
      <c r="AF192" s="319">
        <v>1.4</v>
      </c>
      <c r="AG192" s="319">
        <v>0</v>
      </c>
      <c r="AH192" s="319">
        <v>8.9999999999999993E-3</v>
      </c>
      <c r="AI192" s="319">
        <v>1.2999999999999999E-2</v>
      </c>
      <c r="AJ192" s="319">
        <v>0.04</v>
      </c>
      <c r="AK192" s="319">
        <v>9.85</v>
      </c>
      <c r="AL192" s="323">
        <v>59</v>
      </c>
      <c r="AM192" s="321"/>
      <c r="AN192" s="321" t="s">
        <v>613</v>
      </c>
      <c r="AO192" s="433">
        <v>0</v>
      </c>
    </row>
    <row r="193" spans="1:41" x14ac:dyDescent="0.25">
      <c r="A193" s="315" t="s">
        <v>236</v>
      </c>
      <c r="B193" s="316">
        <v>100</v>
      </c>
      <c r="C193" s="316" t="s">
        <v>200</v>
      </c>
      <c r="D193" s="319">
        <v>53</v>
      </c>
      <c r="E193" s="319">
        <v>0.36</v>
      </c>
      <c r="F193" s="319">
        <v>12.87</v>
      </c>
      <c r="G193" s="319">
        <v>0.12</v>
      </c>
      <c r="H193" s="319">
        <v>5</v>
      </c>
      <c r="I193" s="319">
        <v>58</v>
      </c>
      <c r="J193" s="319">
        <v>21</v>
      </c>
      <c r="K193" s="319">
        <v>199</v>
      </c>
      <c r="L193" s="319">
        <v>56</v>
      </c>
      <c r="M193" s="319">
        <v>100</v>
      </c>
      <c r="N193" s="319">
        <v>18</v>
      </c>
      <c r="O193" s="319">
        <v>0</v>
      </c>
      <c r="P193" s="319">
        <v>10000</v>
      </c>
      <c r="Q193" s="319">
        <v>0</v>
      </c>
      <c r="R193" s="319">
        <v>20</v>
      </c>
      <c r="S193" s="319">
        <v>0.3</v>
      </c>
      <c r="T193" s="319">
        <v>3300</v>
      </c>
      <c r="U193" s="319">
        <v>13000</v>
      </c>
      <c r="V193" s="319">
        <v>69</v>
      </c>
      <c r="W193" s="319">
        <v>310</v>
      </c>
      <c r="X193" s="319">
        <v>12000</v>
      </c>
      <c r="Y193" s="319">
        <v>504</v>
      </c>
      <c r="Z193" s="319">
        <v>8000</v>
      </c>
      <c r="AA193" s="319">
        <v>130000</v>
      </c>
      <c r="AB193" s="319">
        <v>0.1</v>
      </c>
      <c r="AC193" s="319">
        <v>2000</v>
      </c>
      <c r="AD193" s="319">
        <v>110</v>
      </c>
      <c r="AE193" s="319">
        <v>86.37</v>
      </c>
      <c r="AF193" s="319">
        <v>0.2</v>
      </c>
      <c r="AG193" s="319">
        <v>0</v>
      </c>
      <c r="AH193" s="319">
        <v>8.0000000000000002E-3</v>
      </c>
      <c r="AI193" s="319">
        <v>1.4E-2</v>
      </c>
      <c r="AJ193" s="319">
        <v>4.2000000000000003E-2</v>
      </c>
      <c r="AK193" s="317">
        <v>9.98</v>
      </c>
      <c r="AL193" s="320">
        <v>46</v>
      </c>
      <c r="AM193" s="321"/>
      <c r="AN193" s="321" t="s">
        <v>614</v>
      </c>
      <c r="AO193" s="433">
        <v>0</v>
      </c>
    </row>
    <row r="194" spans="1:41" x14ac:dyDescent="0.25">
      <c r="A194" s="315" t="s">
        <v>367</v>
      </c>
      <c r="B194" s="316">
        <v>100</v>
      </c>
      <c r="C194" s="316" t="s">
        <v>200</v>
      </c>
      <c r="D194" s="319">
        <v>60</v>
      </c>
      <c r="E194" s="319">
        <v>0.51</v>
      </c>
      <c r="F194" s="319">
        <v>15.56</v>
      </c>
      <c r="G194" s="319">
        <v>0.11</v>
      </c>
      <c r="H194" s="319">
        <v>50</v>
      </c>
      <c r="I194" s="319">
        <v>102</v>
      </c>
      <c r="J194" s="319">
        <v>21</v>
      </c>
      <c r="K194" s="319">
        <v>284</v>
      </c>
      <c r="L194" s="319">
        <v>0</v>
      </c>
      <c r="M194" s="319">
        <v>75</v>
      </c>
      <c r="N194" s="319">
        <v>5</v>
      </c>
      <c r="O194" s="319">
        <v>0</v>
      </c>
      <c r="P194" s="319">
        <v>9400</v>
      </c>
      <c r="Q194" s="319">
        <v>0</v>
      </c>
      <c r="R194" s="319">
        <v>20</v>
      </c>
      <c r="S194" s="319">
        <v>0.7</v>
      </c>
      <c r="T194" s="319">
        <v>5500</v>
      </c>
      <c r="U194" s="319">
        <v>16000</v>
      </c>
      <c r="V194" s="319">
        <v>107</v>
      </c>
      <c r="W194" s="319">
        <v>280</v>
      </c>
      <c r="X194" s="319">
        <v>15000</v>
      </c>
      <c r="Y194" s="319">
        <v>0</v>
      </c>
      <c r="Z194" s="319">
        <v>7000</v>
      </c>
      <c r="AA194" s="319">
        <v>124000</v>
      </c>
      <c r="AB194" s="319">
        <v>0.4</v>
      </c>
      <c r="AC194" s="319">
        <v>1000</v>
      </c>
      <c r="AD194" s="319">
        <v>100</v>
      </c>
      <c r="AE194" s="319">
        <v>83.51</v>
      </c>
      <c r="AF194" s="319">
        <v>1.3</v>
      </c>
      <c r="AG194" s="319">
        <v>0</v>
      </c>
      <c r="AH194" s="319">
        <v>8.0000000000000002E-3</v>
      </c>
      <c r="AI194" s="319">
        <v>1.4E-2</v>
      </c>
      <c r="AJ194" s="319">
        <v>0.04</v>
      </c>
      <c r="AK194" s="317">
        <v>14.26</v>
      </c>
      <c r="AL194" s="320">
        <v>49</v>
      </c>
      <c r="AM194" s="321"/>
      <c r="AN194" s="321" t="s">
        <v>615</v>
      </c>
      <c r="AO194" s="433">
        <v>0</v>
      </c>
    </row>
    <row r="195" spans="1:41" x14ac:dyDescent="0.25">
      <c r="A195" s="315" t="s">
        <v>261</v>
      </c>
      <c r="B195" s="316">
        <v>100</v>
      </c>
      <c r="C195" s="316" t="s">
        <v>200</v>
      </c>
      <c r="D195" s="318">
        <v>562</v>
      </c>
      <c r="E195" s="317">
        <v>20.27</v>
      </c>
      <c r="F195" s="319">
        <v>27.51</v>
      </c>
      <c r="G195" s="318">
        <v>45.39</v>
      </c>
      <c r="H195" s="319">
        <v>415</v>
      </c>
      <c r="I195" s="318">
        <v>870</v>
      </c>
      <c r="J195" s="319">
        <v>160</v>
      </c>
      <c r="K195" s="319">
        <v>1300</v>
      </c>
      <c r="L195" s="319">
        <v>520</v>
      </c>
      <c r="M195" s="318">
        <v>1700</v>
      </c>
      <c r="N195" s="319">
        <v>51</v>
      </c>
      <c r="O195" s="319">
        <v>0</v>
      </c>
      <c r="P195" s="319">
        <v>5600</v>
      </c>
      <c r="Q195" s="319">
        <v>0</v>
      </c>
      <c r="R195" s="318">
        <v>2300</v>
      </c>
      <c r="S195" s="319">
        <v>0</v>
      </c>
      <c r="T195" s="319">
        <v>0</v>
      </c>
      <c r="U195" s="319">
        <v>105000</v>
      </c>
      <c r="V195" s="318">
        <v>1300</v>
      </c>
      <c r="W195" s="319">
        <v>3920</v>
      </c>
      <c r="X195" s="317">
        <v>121000</v>
      </c>
      <c r="Y195" s="319">
        <v>1200</v>
      </c>
      <c r="Z195" s="318">
        <v>490000</v>
      </c>
      <c r="AA195" s="318">
        <v>1025000</v>
      </c>
      <c r="AB195" s="319">
        <v>7</v>
      </c>
      <c r="AC195" s="319">
        <v>1000</v>
      </c>
      <c r="AD195" s="319">
        <v>2200</v>
      </c>
      <c r="AE195" s="319">
        <v>3.91</v>
      </c>
      <c r="AF195" s="317">
        <v>10.3</v>
      </c>
      <c r="AG195" s="319">
        <v>0</v>
      </c>
      <c r="AH195" s="317">
        <v>5.556</v>
      </c>
      <c r="AI195" s="318">
        <v>23.82</v>
      </c>
      <c r="AJ195" s="318">
        <v>13.744</v>
      </c>
      <c r="AK195" s="319">
        <v>7.66</v>
      </c>
      <c r="AL195" s="320">
        <v>15</v>
      </c>
      <c r="AM195" s="321"/>
      <c r="AN195" s="321" t="s">
        <v>616</v>
      </c>
      <c r="AO195" s="433">
        <v>0</v>
      </c>
    </row>
    <row r="196" spans="1:41" x14ac:dyDescent="0.25">
      <c r="A196" s="315" t="s">
        <v>149</v>
      </c>
      <c r="B196" s="316">
        <v>100</v>
      </c>
      <c r="C196" s="316" t="s">
        <v>200</v>
      </c>
      <c r="D196" s="318">
        <v>568</v>
      </c>
      <c r="E196" s="317">
        <v>21.35</v>
      </c>
      <c r="F196" s="319">
        <v>26.78</v>
      </c>
      <c r="G196" s="318">
        <v>45.97</v>
      </c>
      <c r="H196" s="319">
        <v>262</v>
      </c>
      <c r="I196" s="318">
        <v>840</v>
      </c>
      <c r="J196" s="319">
        <v>158</v>
      </c>
      <c r="K196" s="319">
        <v>1425</v>
      </c>
      <c r="L196" s="319">
        <v>513</v>
      </c>
      <c r="M196" s="318">
        <v>1274</v>
      </c>
      <c r="N196" s="319">
        <v>50</v>
      </c>
      <c r="O196" s="319">
        <v>0</v>
      </c>
      <c r="P196" s="319">
        <v>2300</v>
      </c>
      <c r="Q196" s="319">
        <v>0</v>
      </c>
      <c r="R196" s="317">
        <v>1930</v>
      </c>
      <c r="S196" s="317">
        <v>13.2</v>
      </c>
      <c r="T196" s="317">
        <v>71400</v>
      </c>
      <c r="U196" s="319">
        <v>110000</v>
      </c>
      <c r="V196" s="318">
        <v>1325</v>
      </c>
      <c r="W196" s="317">
        <v>4200</v>
      </c>
      <c r="X196" s="317">
        <v>120000</v>
      </c>
      <c r="Y196" s="319">
        <v>1275</v>
      </c>
      <c r="Z196" s="318">
        <v>485000</v>
      </c>
      <c r="AA196" s="318">
        <v>1042000</v>
      </c>
      <c r="AB196" s="319">
        <v>9.3000000000000007</v>
      </c>
      <c r="AC196" s="317">
        <v>405000</v>
      </c>
      <c r="AD196" s="319">
        <v>2300</v>
      </c>
      <c r="AE196" s="319">
        <v>2.0299999999999998</v>
      </c>
      <c r="AF196" s="317">
        <v>10.3</v>
      </c>
      <c r="AG196" s="319">
        <v>0</v>
      </c>
      <c r="AH196" s="317">
        <v>5.5549999999999997</v>
      </c>
      <c r="AI196" s="318">
        <v>24.216000000000001</v>
      </c>
      <c r="AJ196" s="318">
        <v>13.898999999999999</v>
      </c>
      <c r="AK196" s="319">
        <v>7.81</v>
      </c>
      <c r="AL196" s="320">
        <v>15</v>
      </c>
      <c r="AM196" s="321"/>
      <c r="AN196" s="321" t="s">
        <v>150</v>
      </c>
      <c r="AO196" s="433">
        <v>0</v>
      </c>
    </row>
    <row r="197" spans="1:41" x14ac:dyDescent="0.25">
      <c r="A197" s="315" t="s">
        <v>246</v>
      </c>
      <c r="B197" s="316">
        <v>100</v>
      </c>
      <c r="C197" s="316" t="s">
        <v>200</v>
      </c>
      <c r="D197" s="319">
        <v>46</v>
      </c>
      <c r="E197" s="319">
        <v>0.7</v>
      </c>
      <c r="F197" s="319">
        <v>11.42</v>
      </c>
      <c r="G197" s="319">
        <v>0.28000000000000003</v>
      </c>
      <c r="H197" s="319">
        <v>345</v>
      </c>
      <c r="I197" s="319">
        <v>28</v>
      </c>
      <c r="J197" s="319">
        <v>26</v>
      </c>
      <c r="K197" s="319">
        <v>417</v>
      </c>
      <c r="L197" s="319">
        <v>135</v>
      </c>
      <c r="M197" s="319">
        <v>29</v>
      </c>
      <c r="N197" s="319">
        <v>5</v>
      </c>
      <c r="O197" s="319">
        <v>0</v>
      </c>
      <c r="P197" s="319">
        <v>9500</v>
      </c>
      <c r="Q197" s="319">
        <v>0</v>
      </c>
      <c r="R197" s="319">
        <v>260</v>
      </c>
      <c r="S197" s="319">
        <v>6.4</v>
      </c>
      <c r="T197" s="319">
        <v>1900</v>
      </c>
      <c r="U197" s="319">
        <v>6000</v>
      </c>
      <c r="V197" s="319">
        <v>57</v>
      </c>
      <c r="W197" s="319">
        <v>170</v>
      </c>
      <c r="X197" s="319">
        <v>7000</v>
      </c>
      <c r="Y197" s="319">
        <v>52</v>
      </c>
      <c r="Z197" s="319">
        <v>16000</v>
      </c>
      <c r="AA197" s="319">
        <v>157000</v>
      </c>
      <c r="AB197" s="319">
        <v>0</v>
      </c>
      <c r="AC197" s="319">
        <v>0</v>
      </c>
      <c r="AD197" s="319">
        <v>100</v>
      </c>
      <c r="AE197" s="319">
        <v>87.23</v>
      </c>
      <c r="AF197" s="319">
        <v>1.4</v>
      </c>
      <c r="AG197" s="319">
        <v>0</v>
      </c>
      <c r="AH197" s="319">
        <v>1.7000000000000001E-2</v>
      </c>
      <c r="AI197" s="319">
        <v>0.13400000000000001</v>
      </c>
      <c r="AJ197" s="319">
        <v>4.3999999999999997E-2</v>
      </c>
      <c r="AK197" s="319">
        <v>9.92</v>
      </c>
      <c r="AL197" s="320">
        <v>39</v>
      </c>
      <c r="AM197" s="321"/>
      <c r="AN197" s="321" t="s">
        <v>617</v>
      </c>
      <c r="AO197" s="433">
        <v>0</v>
      </c>
    </row>
    <row r="198" spans="1:41" x14ac:dyDescent="0.25">
      <c r="A198" s="315" t="s">
        <v>253</v>
      </c>
      <c r="B198" s="316">
        <v>100</v>
      </c>
      <c r="C198" s="316" t="s">
        <v>200</v>
      </c>
      <c r="D198" s="319">
        <v>240</v>
      </c>
      <c r="E198" s="319">
        <v>2.1800000000000002</v>
      </c>
      <c r="F198" s="319">
        <v>63.88</v>
      </c>
      <c r="G198" s="319">
        <v>0.38</v>
      </c>
      <c r="H198" s="317">
        <v>781</v>
      </c>
      <c r="I198" s="319">
        <v>51</v>
      </c>
      <c r="J198" s="319">
        <v>186</v>
      </c>
      <c r="K198" s="319">
        <v>1882</v>
      </c>
      <c r="L198" s="319">
        <v>422</v>
      </c>
      <c r="M198" s="319">
        <v>205</v>
      </c>
      <c r="N198" s="319">
        <v>4</v>
      </c>
      <c r="O198" s="319">
        <v>0</v>
      </c>
      <c r="P198" s="319">
        <v>600</v>
      </c>
      <c r="Q198" s="319">
        <v>0</v>
      </c>
      <c r="R198" s="319">
        <v>430</v>
      </c>
      <c r="S198" s="318">
        <v>59.5</v>
      </c>
      <c r="T198" s="319">
        <v>10100</v>
      </c>
      <c r="U198" s="319">
        <v>43000</v>
      </c>
      <c r="V198" s="319">
        <v>281</v>
      </c>
      <c r="W198" s="319">
        <v>930</v>
      </c>
      <c r="X198" s="319">
        <v>41000</v>
      </c>
      <c r="Y198" s="319">
        <v>299</v>
      </c>
      <c r="Z198" s="319">
        <v>69000</v>
      </c>
      <c r="AA198" s="317">
        <v>732000</v>
      </c>
      <c r="AB198" s="319">
        <v>0.3</v>
      </c>
      <c r="AC198" s="319">
        <v>2000</v>
      </c>
      <c r="AD198" s="319">
        <v>440</v>
      </c>
      <c r="AE198" s="319">
        <v>30.92</v>
      </c>
      <c r="AF198" s="319">
        <v>7.1</v>
      </c>
      <c r="AG198" s="319">
        <v>0</v>
      </c>
      <c r="AH198" s="319">
        <v>8.7999999999999995E-2</v>
      </c>
      <c r="AI198" s="319">
        <v>5.2999999999999999E-2</v>
      </c>
      <c r="AJ198" s="319">
        <v>6.2E-2</v>
      </c>
      <c r="AK198" s="317">
        <v>38.130000000000003</v>
      </c>
      <c r="AL198" s="320">
        <v>40</v>
      </c>
      <c r="AM198" s="321"/>
      <c r="AN198" s="321" t="s">
        <v>618</v>
      </c>
      <c r="AO198" s="433">
        <v>0</v>
      </c>
    </row>
    <row r="199" spans="1:41" x14ac:dyDescent="0.25">
      <c r="A199" s="315" t="s">
        <v>678</v>
      </c>
      <c r="B199" s="316">
        <v>100</v>
      </c>
      <c r="C199" s="316" t="s">
        <v>200</v>
      </c>
      <c r="D199" s="319">
        <v>92</v>
      </c>
      <c r="E199" s="319">
        <v>19.440000000000001</v>
      </c>
      <c r="F199" s="319">
        <v>0</v>
      </c>
      <c r="G199" s="319">
        <v>0.98</v>
      </c>
      <c r="H199" s="319">
        <v>46</v>
      </c>
      <c r="I199" s="319">
        <v>47</v>
      </c>
      <c r="J199" s="319">
        <v>185</v>
      </c>
      <c r="K199" s="319">
        <v>3270</v>
      </c>
      <c r="L199" s="319">
        <v>358</v>
      </c>
      <c r="M199" s="319">
        <v>287</v>
      </c>
      <c r="N199" s="319">
        <v>3</v>
      </c>
      <c r="O199" s="317">
        <v>3.19</v>
      </c>
      <c r="P199" s="319">
        <v>0</v>
      </c>
      <c r="Q199" s="317">
        <v>42</v>
      </c>
      <c r="R199" s="319">
        <v>230</v>
      </c>
      <c r="S199" s="319">
        <v>0.1</v>
      </c>
      <c r="T199" s="318">
        <v>75800</v>
      </c>
      <c r="U199" s="319">
        <v>60000</v>
      </c>
      <c r="V199" s="319">
        <v>50</v>
      </c>
      <c r="W199" s="319">
        <v>460</v>
      </c>
      <c r="X199" s="319">
        <v>67000</v>
      </c>
      <c r="Y199" s="319">
        <v>15</v>
      </c>
      <c r="Z199" s="319">
        <v>221000</v>
      </c>
      <c r="AA199" s="319">
        <v>356000</v>
      </c>
      <c r="AB199" s="317">
        <v>36.5</v>
      </c>
      <c r="AC199" s="319">
        <v>86000</v>
      </c>
      <c r="AD199" s="319">
        <v>470</v>
      </c>
      <c r="AE199" s="319">
        <v>78.180000000000007</v>
      </c>
      <c r="AF199" s="319">
        <v>0</v>
      </c>
      <c r="AG199" s="317">
        <v>71</v>
      </c>
      <c r="AH199" s="319">
        <v>0.13500000000000001</v>
      </c>
      <c r="AI199" s="319">
        <v>0.112</v>
      </c>
      <c r="AJ199" s="319">
        <v>0.48299999999999998</v>
      </c>
      <c r="AK199" s="319">
        <v>0</v>
      </c>
      <c r="AL199" s="320">
        <v>0</v>
      </c>
      <c r="AM199" s="321"/>
      <c r="AN199" s="321" t="s">
        <v>619</v>
      </c>
      <c r="AO199" s="433">
        <v>0</v>
      </c>
    </row>
    <row r="200" spans="1:41" x14ac:dyDescent="0.25">
      <c r="A200" s="315" t="s">
        <v>151</v>
      </c>
      <c r="B200" s="316">
        <v>100</v>
      </c>
      <c r="C200" s="316" t="s">
        <v>200</v>
      </c>
      <c r="D200" s="317">
        <v>384</v>
      </c>
      <c r="E200" s="319">
        <v>9.6999999999999993</v>
      </c>
      <c r="F200" s="318">
        <v>80.099999999999994</v>
      </c>
      <c r="G200" s="319">
        <v>3.1</v>
      </c>
      <c r="H200" s="319">
        <v>72</v>
      </c>
      <c r="I200" s="319">
        <v>75</v>
      </c>
      <c r="J200" s="319">
        <v>178</v>
      </c>
      <c r="K200" s="317">
        <v>6006</v>
      </c>
      <c r="L200" s="319">
        <v>434</v>
      </c>
      <c r="M200" s="319">
        <v>181</v>
      </c>
      <c r="N200" s="319">
        <v>18</v>
      </c>
      <c r="O200" s="319">
        <v>0</v>
      </c>
      <c r="P200" s="319">
        <v>0</v>
      </c>
      <c r="Q200" s="319">
        <v>0</v>
      </c>
      <c r="R200" s="319">
        <v>290</v>
      </c>
      <c r="S200" s="319">
        <v>1.1000000000000001</v>
      </c>
      <c r="T200" s="319">
        <v>22400</v>
      </c>
      <c r="U200" s="319">
        <v>9000</v>
      </c>
      <c r="V200" s="317">
        <v>569</v>
      </c>
      <c r="W200" s="319">
        <v>1870</v>
      </c>
      <c r="X200" s="317">
        <v>159000</v>
      </c>
      <c r="Y200" s="319">
        <v>985</v>
      </c>
      <c r="Z200" s="319">
        <v>277000</v>
      </c>
      <c r="AA200" s="319">
        <v>327000</v>
      </c>
      <c r="AB200" s="319">
        <v>9.9</v>
      </c>
      <c r="AC200" s="319">
        <v>288000</v>
      </c>
      <c r="AD200" s="318">
        <v>3990</v>
      </c>
      <c r="AE200" s="319">
        <v>5</v>
      </c>
      <c r="AF200" s="319">
        <v>2.9</v>
      </c>
      <c r="AG200" s="319">
        <v>0</v>
      </c>
      <c r="AH200" s="319">
        <v>0.48</v>
      </c>
      <c r="AI200" s="319">
        <v>0.92</v>
      </c>
      <c r="AJ200" s="319">
        <v>1.35</v>
      </c>
      <c r="AK200" s="319">
        <v>0.72</v>
      </c>
      <c r="AL200" s="323">
        <v>65</v>
      </c>
      <c r="AM200" s="316"/>
      <c r="AN200" s="321" t="s">
        <v>152</v>
      </c>
      <c r="AO200" s="434">
        <v>0</v>
      </c>
    </row>
    <row r="201" spans="1:41" x14ac:dyDescent="0.25">
      <c r="A201" s="315" t="s">
        <v>301</v>
      </c>
      <c r="B201" s="316">
        <v>100</v>
      </c>
      <c r="C201" s="316" t="s">
        <v>200</v>
      </c>
      <c r="D201" s="317">
        <v>387</v>
      </c>
      <c r="E201" s="319">
        <v>12.94</v>
      </c>
      <c r="F201" s="318">
        <v>77.900000000000006</v>
      </c>
      <c r="G201" s="319">
        <v>4.54</v>
      </c>
      <c r="H201" s="319">
        <v>196</v>
      </c>
      <c r="I201" s="319">
        <v>104</v>
      </c>
      <c r="J201" s="319">
        <v>83</v>
      </c>
      <c r="K201" s="319">
        <v>2308</v>
      </c>
      <c r="L201" s="319">
        <v>510</v>
      </c>
      <c r="M201" s="319">
        <v>157</v>
      </c>
      <c r="N201" s="319">
        <v>31</v>
      </c>
      <c r="O201" s="319">
        <v>0</v>
      </c>
      <c r="P201" s="319">
        <v>0</v>
      </c>
      <c r="Q201" s="319">
        <v>0</v>
      </c>
      <c r="R201" s="319">
        <v>290</v>
      </c>
      <c r="S201" s="319">
        <v>1.2</v>
      </c>
      <c r="T201" s="319">
        <v>21200</v>
      </c>
      <c r="U201" s="319">
        <v>7000</v>
      </c>
      <c r="V201" s="319">
        <v>262</v>
      </c>
      <c r="W201" s="319">
        <v>3190</v>
      </c>
      <c r="X201" s="317">
        <v>144000</v>
      </c>
      <c r="Y201" s="319">
        <v>1113</v>
      </c>
      <c r="Z201" s="317">
        <v>358000</v>
      </c>
      <c r="AA201" s="319">
        <v>329000</v>
      </c>
      <c r="AB201" s="319">
        <v>0</v>
      </c>
      <c r="AC201" s="319">
        <v>8000</v>
      </c>
      <c r="AD201" s="317">
        <v>3080</v>
      </c>
      <c r="AE201" s="319">
        <v>3.32</v>
      </c>
      <c r="AF201" s="318">
        <v>14.5</v>
      </c>
      <c r="AG201" s="319">
        <v>0</v>
      </c>
      <c r="AH201" s="319">
        <v>0.56999999999999995</v>
      </c>
      <c r="AI201" s="319">
        <v>1.1000000000000001</v>
      </c>
      <c r="AJ201" s="319">
        <v>1.9</v>
      </c>
      <c r="AK201" s="319">
        <v>0.87</v>
      </c>
      <c r="AL201" s="323">
        <v>60</v>
      </c>
      <c r="AM201" s="321"/>
      <c r="AN201" s="321" t="s">
        <v>620</v>
      </c>
      <c r="AO201" s="434">
        <v>0</v>
      </c>
    </row>
    <row r="202" spans="1:41" x14ac:dyDescent="0.25">
      <c r="A202" s="315" t="s">
        <v>302</v>
      </c>
      <c r="B202" s="316">
        <v>100</v>
      </c>
      <c r="C202" s="316" t="s">
        <v>200</v>
      </c>
      <c r="D202" s="318">
        <v>583</v>
      </c>
      <c r="E202" s="319">
        <v>7.29</v>
      </c>
      <c r="F202" s="319">
        <v>45.06</v>
      </c>
      <c r="G202" s="318">
        <v>43.55</v>
      </c>
      <c r="H202" s="319">
        <v>154</v>
      </c>
      <c r="I202" s="319">
        <v>134</v>
      </c>
      <c r="J202" s="319">
        <v>57</v>
      </c>
      <c r="K202" s="319">
        <v>1195</v>
      </c>
      <c r="L202" s="319">
        <v>230</v>
      </c>
      <c r="M202" s="319">
        <v>109</v>
      </c>
      <c r="N202" s="319">
        <v>25</v>
      </c>
      <c r="O202" s="319">
        <v>0</v>
      </c>
      <c r="P202" s="319">
        <v>300</v>
      </c>
      <c r="Q202" s="319">
        <v>0</v>
      </c>
      <c r="R202" s="318">
        <v>2430</v>
      </c>
      <c r="S202" s="319">
        <v>4.0999999999999996</v>
      </c>
      <c r="T202" s="319">
        <v>12600</v>
      </c>
      <c r="U202" s="319">
        <v>4000</v>
      </c>
      <c r="V202" s="319">
        <v>162</v>
      </c>
      <c r="W202" s="319">
        <v>1980</v>
      </c>
      <c r="X202" s="319">
        <v>79000</v>
      </c>
      <c r="Y202" s="319">
        <v>629</v>
      </c>
      <c r="Z202" s="319">
        <v>199000</v>
      </c>
      <c r="AA202" s="319">
        <v>182000</v>
      </c>
      <c r="AB202" s="319">
        <v>2.2000000000000002</v>
      </c>
      <c r="AC202" s="318">
        <v>1058000</v>
      </c>
      <c r="AD202" s="317">
        <v>3100</v>
      </c>
      <c r="AE202" s="319">
        <v>1.2</v>
      </c>
      <c r="AF202" s="317">
        <v>8.1</v>
      </c>
      <c r="AG202" s="319">
        <v>0</v>
      </c>
      <c r="AH202" s="317">
        <v>6.82</v>
      </c>
      <c r="AI202" s="317">
        <v>9.8089999999999993</v>
      </c>
      <c r="AJ202" s="318">
        <v>23.190999999999999</v>
      </c>
      <c r="AK202" s="319">
        <v>0.46</v>
      </c>
      <c r="AL202" s="323">
        <v>60</v>
      </c>
      <c r="AM202" s="321"/>
      <c r="AN202" s="321" t="s">
        <v>621</v>
      </c>
      <c r="AO202" s="434">
        <v>0</v>
      </c>
    </row>
    <row r="203" spans="1:41" x14ac:dyDescent="0.25">
      <c r="A203" s="315" t="s">
        <v>401</v>
      </c>
      <c r="B203" s="316">
        <v>100</v>
      </c>
      <c r="C203" s="316" t="s">
        <v>200</v>
      </c>
      <c r="D203" s="317">
        <v>458</v>
      </c>
      <c r="E203" s="319">
        <v>11.6</v>
      </c>
      <c r="F203" s="319">
        <v>0.66</v>
      </c>
      <c r="G203" s="318">
        <v>45.04</v>
      </c>
      <c r="H203" s="319">
        <v>37</v>
      </c>
      <c r="I203" s="319">
        <v>281</v>
      </c>
      <c r="J203" s="319">
        <v>113</v>
      </c>
      <c r="K203" s="319">
        <v>3828</v>
      </c>
      <c r="L203" s="319">
        <v>520</v>
      </c>
      <c r="M203" s="319">
        <v>210</v>
      </c>
      <c r="N203" s="319">
        <v>2</v>
      </c>
      <c r="O203" s="319">
        <v>0.69</v>
      </c>
      <c r="P203" s="319">
        <v>0</v>
      </c>
      <c r="Q203" s="318">
        <v>63</v>
      </c>
      <c r="R203" s="319">
        <v>270</v>
      </c>
      <c r="S203" s="319">
        <v>0</v>
      </c>
      <c r="T203" s="319">
        <v>46600</v>
      </c>
      <c r="U203" s="319">
        <v>6000</v>
      </c>
      <c r="V203" s="319">
        <v>70</v>
      </c>
      <c r="W203" s="319">
        <v>480</v>
      </c>
      <c r="X203" s="319">
        <v>12000</v>
      </c>
      <c r="Y203" s="319">
        <v>22</v>
      </c>
      <c r="Z203" s="319">
        <v>188000</v>
      </c>
      <c r="AA203" s="319">
        <v>208000</v>
      </c>
      <c r="AB203" s="319">
        <v>20.2</v>
      </c>
      <c r="AC203" s="318">
        <v>833000</v>
      </c>
      <c r="AD203" s="319">
        <v>1170</v>
      </c>
      <c r="AE203" s="319">
        <v>40.200000000000003</v>
      </c>
      <c r="AF203" s="319">
        <v>0</v>
      </c>
      <c r="AG203" s="317">
        <v>68</v>
      </c>
      <c r="AH203" s="318">
        <v>14.993</v>
      </c>
      <c r="AI203" s="318">
        <v>20.047000000000001</v>
      </c>
      <c r="AJ203" s="317">
        <v>4.8209999999999997</v>
      </c>
      <c r="AK203" s="319">
        <v>0</v>
      </c>
      <c r="AL203" s="320">
        <v>0</v>
      </c>
      <c r="AM203" s="321"/>
      <c r="AN203" s="321" t="s">
        <v>622</v>
      </c>
      <c r="AO203" s="433">
        <v>0</v>
      </c>
    </row>
    <row r="204" spans="1:41" x14ac:dyDescent="0.25">
      <c r="A204" s="315" t="s">
        <v>402</v>
      </c>
      <c r="B204" s="316">
        <v>100</v>
      </c>
      <c r="C204" s="316" t="s">
        <v>200</v>
      </c>
      <c r="D204" s="319">
        <v>120</v>
      </c>
      <c r="E204" s="317">
        <v>20.65</v>
      </c>
      <c r="F204" s="319">
        <v>0</v>
      </c>
      <c r="G204" s="319">
        <v>3.53</v>
      </c>
      <c r="H204" s="319">
        <v>2</v>
      </c>
      <c r="I204" s="318">
        <v>982</v>
      </c>
      <c r="J204" s="317">
        <v>337</v>
      </c>
      <c r="K204" s="317">
        <v>6610</v>
      </c>
      <c r="L204" s="319">
        <v>837</v>
      </c>
      <c r="M204" s="318">
        <v>765</v>
      </c>
      <c r="N204" s="319">
        <v>0</v>
      </c>
      <c r="O204" s="319">
        <v>0.52</v>
      </c>
      <c r="P204" s="319">
        <v>0</v>
      </c>
      <c r="Q204" s="317">
        <v>10</v>
      </c>
      <c r="R204" s="319">
        <v>220</v>
      </c>
      <c r="S204" s="319">
        <v>0</v>
      </c>
      <c r="T204" s="318">
        <v>79700</v>
      </c>
      <c r="U204" s="319">
        <v>6000</v>
      </c>
      <c r="V204" s="319">
        <v>89</v>
      </c>
      <c r="W204" s="319">
        <v>970</v>
      </c>
      <c r="X204" s="319">
        <v>27000</v>
      </c>
      <c r="Y204" s="319">
        <v>14</v>
      </c>
      <c r="Z204" s="319">
        <v>243000</v>
      </c>
      <c r="AA204" s="319">
        <v>393000</v>
      </c>
      <c r="AB204" s="319">
        <v>30.3</v>
      </c>
      <c r="AC204" s="319">
        <v>52000</v>
      </c>
      <c r="AD204" s="319">
        <v>1870</v>
      </c>
      <c r="AE204" s="319">
        <v>74.97</v>
      </c>
      <c r="AF204" s="319">
        <v>0</v>
      </c>
      <c r="AG204" s="317">
        <v>65</v>
      </c>
      <c r="AH204" s="319">
        <v>1.181</v>
      </c>
      <c r="AI204" s="319">
        <v>1.355</v>
      </c>
      <c r="AJ204" s="319">
        <v>0.56200000000000006</v>
      </c>
      <c r="AK204" s="319">
        <v>0</v>
      </c>
      <c r="AL204" s="320">
        <v>0</v>
      </c>
      <c r="AM204" s="321"/>
      <c r="AN204" s="321" t="s">
        <v>623</v>
      </c>
      <c r="AO204" s="433">
        <v>0</v>
      </c>
    </row>
    <row r="205" spans="1:41" x14ac:dyDescent="0.25">
      <c r="A205" s="315" t="s">
        <v>318</v>
      </c>
      <c r="B205" s="316">
        <v>100</v>
      </c>
      <c r="C205" s="316" t="s">
        <v>200</v>
      </c>
      <c r="D205" s="319">
        <v>136</v>
      </c>
      <c r="E205" s="317">
        <v>20.48</v>
      </c>
      <c r="F205" s="319">
        <v>0</v>
      </c>
      <c r="G205" s="319">
        <v>5.41</v>
      </c>
      <c r="H205" s="319">
        <v>6</v>
      </c>
      <c r="I205" s="318">
        <v>875</v>
      </c>
      <c r="J205" s="319">
        <v>228</v>
      </c>
      <c r="K205" s="317">
        <v>5338</v>
      </c>
      <c r="L205" s="319">
        <v>805</v>
      </c>
      <c r="M205" s="317">
        <v>500</v>
      </c>
      <c r="N205" s="319">
        <v>9</v>
      </c>
      <c r="O205" s="319">
        <v>0.71</v>
      </c>
      <c r="P205" s="319">
        <v>900</v>
      </c>
      <c r="Q205" s="317">
        <v>23</v>
      </c>
      <c r="R205" s="319">
        <v>170</v>
      </c>
      <c r="S205" s="319">
        <v>0</v>
      </c>
      <c r="T205" s="317">
        <v>72300</v>
      </c>
      <c r="U205" s="319">
        <v>6000</v>
      </c>
      <c r="V205" s="319">
        <v>75</v>
      </c>
      <c r="W205" s="319">
        <v>1010</v>
      </c>
      <c r="X205" s="319">
        <v>25000</v>
      </c>
      <c r="Y205" s="319">
        <v>29</v>
      </c>
      <c r="Z205" s="319">
        <v>229000</v>
      </c>
      <c r="AA205" s="319">
        <v>369000</v>
      </c>
      <c r="AB205" s="317">
        <v>35.4</v>
      </c>
      <c r="AC205" s="319">
        <v>55000</v>
      </c>
      <c r="AD205" s="319">
        <v>2270</v>
      </c>
      <c r="AE205" s="319">
        <v>72.900000000000006</v>
      </c>
      <c r="AF205" s="319">
        <v>0</v>
      </c>
      <c r="AG205" s="317">
        <v>68</v>
      </c>
      <c r="AH205" s="319">
        <v>1.87</v>
      </c>
      <c r="AI205" s="319">
        <v>2.44</v>
      </c>
      <c r="AJ205" s="319">
        <v>0.57999999999999996</v>
      </c>
      <c r="AK205" s="319">
        <v>0</v>
      </c>
      <c r="AL205" s="320">
        <v>0</v>
      </c>
      <c r="AM205" s="321"/>
      <c r="AN205" s="321" t="s">
        <v>624</v>
      </c>
      <c r="AO205" s="433">
        <v>0</v>
      </c>
    </row>
    <row r="206" spans="1:41" x14ac:dyDescent="0.25">
      <c r="A206" s="315" t="s">
        <v>287</v>
      </c>
      <c r="B206" s="316">
        <v>100</v>
      </c>
      <c r="C206" s="316" t="s">
        <v>200</v>
      </c>
      <c r="D206" s="319">
        <v>77</v>
      </c>
      <c r="E206" s="319">
        <v>2.02</v>
      </c>
      <c r="F206" s="319">
        <v>17.47</v>
      </c>
      <c r="G206" s="319">
        <v>0.09</v>
      </c>
      <c r="H206" s="319">
        <v>2</v>
      </c>
      <c r="I206" s="319">
        <v>80</v>
      </c>
      <c r="J206" s="319">
        <v>32</v>
      </c>
      <c r="K206" s="319">
        <v>1054</v>
      </c>
      <c r="L206" s="319">
        <v>296</v>
      </c>
      <c r="M206" s="319">
        <v>295</v>
      </c>
      <c r="N206" s="319">
        <v>16</v>
      </c>
      <c r="O206" s="319">
        <v>0</v>
      </c>
      <c r="P206" s="317">
        <v>19700</v>
      </c>
      <c r="Q206" s="319">
        <v>0</v>
      </c>
      <c r="R206" s="319">
        <v>10</v>
      </c>
      <c r="S206" s="319">
        <v>1.9</v>
      </c>
      <c r="T206" s="319">
        <v>12100</v>
      </c>
      <c r="U206" s="319">
        <v>12000</v>
      </c>
      <c r="V206" s="319">
        <v>108</v>
      </c>
      <c r="W206" s="319">
        <v>780</v>
      </c>
      <c r="X206" s="319">
        <v>23000</v>
      </c>
      <c r="Y206" s="319">
        <v>153</v>
      </c>
      <c r="Z206" s="319">
        <v>57000</v>
      </c>
      <c r="AA206" s="319">
        <v>421000</v>
      </c>
      <c r="AB206" s="319">
        <v>0.3</v>
      </c>
      <c r="AC206" s="319">
        <v>6000</v>
      </c>
      <c r="AD206" s="319">
        <v>290</v>
      </c>
      <c r="AE206" s="319">
        <v>79.34</v>
      </c>
      <c r="AF206" s="319">
        <v>2.2000000000000002</v>
      </c>
      <c r="AG206" s="319">
        <v>0</v>
      </c>
      <c r="AH206" s="319">
        <v>2.5999999999999999E-2</v>
      </c>
      <c r="AI206" s="319">
        <v>2E-3</v>
      </c>
      <c r="AJ206" s="319">
        <v>4.2999999999999997E-2</v>
      </c>
      <c r="AK206" s="319">
        <v>0.78</v>
      </c>
      <c r="AL206" s="324">
        <v>85</v>
      </c>
      <c r="AM206" s="321"/>
      <c r="AN206" s="321" t="s">
        <v>625</v>
      </c>
      <c r="AO206" s="433">
        <v>0</v>
      </c>
    </row>
    <row r="207" spans="1:41" x14ac:dyDescent="0.25">
      <c r="A207" s="315" t="s">
        <v>303</v>
      </c>
      <c r="B207" s="316">
        <v>100</v>
      </c>
      <c r="C207" s="316" t="s">
        <v>200</v>
      </c>
      <c r="D207" s="318">
        <v>542</v>
      </c>
      <c r="E207" s="319">
        <v>6.56</v>
      </c>
      <c r="F207" s="319">
        <v>50.81</v>
      </c>
      <c r="G207" s="318">
        <v>36.4</v>
      </c>
      <c r="H207" s="319">
        <v>0</v>
      </c>
      <c r="I207" s="319">
        <v>63</v>
      </c>
      <c r="J207" s="319">
        <v>230</v>
      </c>
      <c r="K207" s="319">
        <v>4182</v>
      </c>
      <c r="L207" s="318">
        <v>4347</v>
      </c>
      <c r="M207" s="318">
        <v>723</v>
      </c>
      <c r="N207" s="317">
        <v>75</v>
      </c>
      <c r="O207" s="319">
        <v>0</v>
      </c>
      <c r="P207" s="317">
        <v>18600</v>
      </c>
      <c r="Q207" s="319">
        <v>0</v>
      </c>
      <c r="R207" s="318">
        <v>6740</v>
      </c>
      <c r="S207" s="317">
        <v>22.1</v>
      </c>
      <c r="T207" s="319">
        <v>12100</v>
      </c>
      <c r="U207" s="319">
        <v>24000</v>
      </c>
      <c r="V207" s="319">
        <v>398</v>
      </c>
      <c r="W207" s="319">
        <v>1610</v>
      </c>
      <c r="X207" s="319">
        <v>70000</v>
      </c>
      <c r="Y207" s="319">
        <v>664</v>
      </c>
      <c r="Z207" s="319">
        <v>155000</v>
      </c>
      <c r="AA207" s="318">
        <v>1642000</v>
      </c>
      <c r="AB207" s="319">
        <v>8.1</v>
      </c>
      <c r="AC207" s="317">
        <v>525000</v>
      </c>
      <c r="AD207" s="319">
        <v>2390</v>
      </c>
      <c r="AE207" s="319">
        <v>2.2799999999999998</v>
      </c>
      <c r="AF207" s="319">
        <v>4.4000000000000004</v>
      </c>
      <c r="AG207" s="319">
        <v>0</v>
      </c>
      <c r="AH207" s="317">
        <v>4.0140000000000002</v>
      </c>
      <c r="AI207" s="318">
        <v>15.999000000000001</v>
      </c>
      <c r="AJ207" s="318">
        <v>15.997999999999999</v>
      </c>
      <c r="AK207" s="319">
        <v>0.37</v>
      </c>
      <c r="AL207" s="323">
        <v>56</v>
      </c>
      <c r="AM207" s="321"/>
      <c r="AN207" s="321" t="s">
        <v>626</v>
      </c>
      <c r="AO207" s="433">
        <v>0</v>
      </c>
    </row>
    <row r="208" spans="1:41" x14ac:dyDescent="0.25">
      <c r="A208" s="315" t="s">
        <v>35</v>
      </c>
      <c r="B208" s="316">
        <v>100</v>
      </c>
      <c r="C208" s="316" t="s">
        <v>200</v>
      </c>
      <c r="D208" s="319">
        <v>70</v>
      </c>
      <c r="E208" s="319">
        <v>1.89</v>
      </c>
      <c r="F208" s="319">
        <v>15.9</v>
      </c>
      <c r="G208" s="319">
        <v>0.14000000000000001</v>
      </c>
      <c r="H208" s="319">
        <v>7</v>
      </c>
      <c r="I208" s="319">
        <v>81</v>
      </c>
      <c r="J208" s="319">
        <v>31</v>
      </c>
      <c r="K208" s="319">
        <v>1149</v>
      </c>
      <c r="L208" s="319">
        <v>279</v>
      </c>
      <c r="M208" s="319">
        <v>170</v>
      </c>
      <c r="N208" s="319">
        <v>18</v>
      </c>
      <c r="O208" s="319">
        <v>0</v>
      </c>
      <c r="P208" s="319">
        <v>8600</v>
      </c>
      <c r="Q208" s="319">
        <v>0</v>
      </c>
      <c r="R208" s="319">
        <v>10</v>
      </c>
      <c r="S208" s="319">
        <v>2.9</v>
      </c>
      <c r="T208" s="319">
        <v>16400</v>
      </c>
      <c r="U208" s="319">
        <v>10000</v>
      </c>
      <c r="V208" s="319">
        <v>134</v>
      </c>
      <c r="W208" s="319">
        <v>730</v>
      </c>
      <c r="X208" s="319">
        <v>22000</v>
      </c>
      <c r="Y208" s="319">
        <v>141</v>
      </c>
      <c r="Z208" s="319">
        <v>61000</v>
      </c>
      <c r="AA208" s="319">
        <v>455000</v>
      </c>
      <c r="AB208" s="319">
        <v>0.5</v>
      </c>
      <c r="AC208" s="319">
        <v>6000</v>
      </c>
      <c r="AD208" s="319">
        <v>330</v>
      </c>
      <c r="AE208" s="319">
        <v>80.959999999999994</v>
      </c>
      <c r="AF208" s="319">
        <v>1.7</v>
      </c>
      <c r="AG208" s="319">
        <v>0</v>
      </c>
      <c r="AH208" s="319">
        <v>3.4000000000000002E-2</v>
      </c>
      <c r="AI208" s="319">
        <v>3.0000000000000001E-3</v>
      </c>
      <c r="AJ208" s="319">
        <v>5.7000000000000002E-2</v>
      </c>
      <c r="AK208" s="319">
        <v>1</v>
      </c>
      <c r="AL208" s="324">
        <v>85</v>
      </c>
      <c r="AM208" s="321"/>
      <c r="AN208" s="321" t="s">
        <v>36</v>
      </c>
      <c r="AO208" s="433">
        <v>0</v>
      </c>
    </row>
    <row r="209" spans="1:41" x14ac:dyDescent="0.25">
      <c r="A209" s="315" t="s">
        <v>37</v>
      </c>
      <c r="B209" s="316">
        <v>100</v>
      </c>
      <c r="C209" s="316" t="s">
        <v>200</v>
      </c>
      <c r="D209" s="319">
        <v>69</v>
      </c>
      <c r="E209" s="319">
        <v>1.68</v>
      </c>
      <c r="F209" s="319">
        <v>15.71</v>
      </c>
      <c r="G209" s="319">
        <v>0.1</v>
      </c>
      <c r="H209" s="319">
        <v>8</v>
      </c>
      <c r="I209" s="319">
        <v>71</v>
      </c>
      <c r="J209" s="319">
        <v>34</v>
      </c>
      <c r="K209" s="319">
        <v>1066</v>
      </c>
      <c r="L209" s="319">
        <v>281</v>
      </c>
      <c r="M209" s="319">
        <v>203</v>
      </c>
      <c r="N209" s="319">
        <v>18</v>
      </c>
      <c r="O209" s="319">
        <v>0</v>
      </c>
      <c r="P209" s="317">
        <v>19700</v>
      </c>
      <c r="Q209" s="319">
        <v>0</v>
      </c>
      <c r="R209" s="319">
        <v>10</v>
      </c>
      <c r="S209" s="319">
        <v>1.6</v>
      </c>
      <c r="T209" s="319">
        <v>11000</v>
      </c>
      <c r="U209" s="319">
        <v>9000</v>
      </c>
      <c r="V209" s="319">
        <v>116</v>
      </c>
      <c r="W209" s="319">
        <v>520</v>
      </c>
      <c r="X209" s="319">
        <v>21000</v>
      </c>
      <c r="Y209" s="319">
        <v>145</v>
      </c>
      <c r="Z209" s="319">
        <v>62000</v>
      </c>
      <c r="AA209" s="319">
        <v>407000</v>
      </c>
      <c r="AB209" s="319">
        <v>0.3</v>
      </c>
      <c r="AC209" s="319">
        <v>6000</v>
      </c>
      <c r="AD209" s="319">
        <v>290</v>
      </c>
      <c r="AE209" s="319">
        <v>81.58</v>
      </c>
      <c r="AF209" s="319">
        <v>2.4</v>
      </c>
      <c r="AG209" s="319">
        <v>0</v>
      </c>
      <c r="AH209" s="319">
        <v>2.5000000000000001E-2</v>
      </c>
      <c r="AI209" s="319">
        <v>2E-3</v>
      </c>
      <c r="AJ209" s="319">
        <v>4.1000000000000002E-2</v>
      </c>
      <c r="AK209" s="319">
        <v>1.1499999999999999</v>
      </c>
      <c r="AL209" s="324">
        <v>85</v>
      </c>
      <c r="AM209" s="321"/>
      <c r="AN209" s="321" t="s">
        <v>38</v>
      </c>
      <c r="AO209" s="433">
        <v>0</v>
      </c>
    </row>
    <row r="210" spans="1:41" x14ac:dyDescent="0.25">
      <c r="A210" s="315" t="s">
        <v>286</v>
      </c>
      <c r="B210" s="316">
        <v>100</v>
      </c>
      <c r="C210" s="316" t="s">
        <v>200</v>
      </c>
      <c r="D210" s="319">
        <v>26</v>
      </c>
      <c r="E210" s="319">
        <v>1</v>
      </c>
      <c r="F210" s="319">
        <v>6.5</v>
      </c>
      <c r="G210" s="319">
        <v>0.1</v>
      </c>
      <c r="H210" s="318">
        <v>7384</v>
      </c>
      <c r="I210" s="319">
        <v>50</v>
      </c>
      <c r="J210" s="319">
        <v>110</v>
      </c>
      <c r="K210" s="319">
        <v>600</v>
      </c>
      <c r="L210" s="319">
        <v>298</v>
      </c>
      <c r="M210" s="319">
        <v>61</v>
      </c>
      <c r="N210" s="319">
        <v>16</v>
      </c>
      <c r="O210" s="319">
        <v>0</v>
      </c>
      <c r="P210" s="319">
        <v>9000</v>
      </c>
      <c r="Q210" s="319">
        <v>0</v>
      </c>
      <c r="R210" s="317">
        <v>1060</v>
      </c>
      <c r="S210" s="319">
        <v>1.1000000000000001</v>
      </c>
      <c r="T210" s="319">
        <v>8200</v>
      </c>
      <c r="U210" s="319">
        <v>21000</v>
      </c>
      <c r="V210" s="319">
        <v>127</v>
      </c>
      <c r="W210" s="319">
        <v>800</v>
      </c>
      <c r="X210" s="319">
        <v>12000</v>
      </c>
      <c r="Y210" s="319">
        <v>125</v>
      </c>
      <c r="Z210" s="319">
        <v>44000</v>
      </c>
      <c r="AA210" s="319">
        <v>340000</v>
      </c>
      <c r="AB210" s="319">
        <v>0.3</v>
      </c>
      <c r="AC210" s="319">
        <v>1000</v>
      </c>
      <c r="AD210" s="319">
        <v>320</v>
      </c>
      <c r="AE210" s="317">
        <v>91.6</v>
      </c>
      <c r="AF210" s="319">
        <v>0.5</v>
      </c>
      <c r="AG210" s="319">
        <v>0</v>
      </c>
      <c r="AH210" s="319">
        <v>5.1999999999999998E-2</v>
      </c>
      <c r="AI210" s="319">
        <v>1.2999999999999999E-2</v>
      </c>
      <c r="AJ210" s="319">
        <v>5.0000000000000001E-3</v>
      </c>
      <c r="AK210" s="319">
        <v>1.36</v>
      </c>
      <c r="AL210" s="324">
        <v>70</v>
      </c>
      <c r="AM210" s="321"/>
      <c r="AN210" s="321" t="s">
        <v>627</v>
      </c>
      <c r="AO210" s="433">
        <v>0</v>
      </c>
    </row>
    <row r="211" spans="1:41" x14ac:dyDescent="0.25">
      <c r="A211" s="315" t="s">
        <v>381</v>
      </c>
      <c r="B211" s="316">
        <v>100</v>
      </c>
      <c r="C211" s="316" t="s">
        <v>200</v>
      </c>
      <c r="D211" s="319">
        <v>62.7</v>
      </c>
      <c r="E211" s="319">
        <v>12</v>
      </c>
      <c r="F211" s="319">
        <v>3</v>
      </c>
      <c r="G211" s="319">
        <v>0.3</v>
      </c>
      <c r="H211" s="319">
        <v>41</v>
      </c>
      <c r="I211" s="319">
        <v>21</v>
      </c>
      <c r="J211" s="319">
        <v>165</v>
      </c>
      <c r="K211" s="319">
        <v>128</v>
      </c>
      <c r="L211" s="319">
        <v>215</v>
      </c>
      <c r="M211" s="319">
        <v>68</v>
      </c>
      <c r="N211" s="319">
        <v>12</v>
      </c>
      <c r="O211" s="322">
        <v>1</v>
      </c>
      <c r="P211" s="319">
        <v>0</v>
      </c>
      <c r="Q211" s="319">
        <v>0</v>
      </c>
      <c r="R211" s="319">
        <v>10</v>
      </c>
      <c r="S211" s="319">
        <v>0</v>
      </c>
      <c r="T211" s="319">
        <v>0</v>
      </c>
      <c r="U211" s="319">
        <v>61000</v>
      </c>
      <c r="V211" s="319">
        <v>28</v>
      </c>
      <c r="W211" s="319">
        <v>140</v>
      </c>
      <c r="X211" s="319">
        <v>5000</v>
      </c>
      <c r="Y211" s="319">
        <v>3</v>
      </c>
      <c r="Z211" s="319">
        <v>134000</v>
      </c>
      <c r="AA211" s="319">
        <v>86000</v>
      </c>
      <c r="AB211" s="319">
        <v>9</v>
      </c>
      <c r="AC211" s="317">
        <v>406000</v>
      </c>
      <c r="AD211" s="319">
        <v>380</v>
      </c>
      <c r="AE211" s="319">
        <v>81.010000000000005</v>
      </c>
      <c r="AF211" s="319">
        <v>0</v>
      </c>
      <c r="AG211" s="319">
        <v>7</v>
      </c>
      <c r="AH211" s="319">
        <v>0.3</v>
      </c>
      <c r="AI211" s="319">
        <v>0</v>
      </c>
      <c r="AJ211" s="319">
        <v>0</v>
      </c>
      <c r="AK211" s="319">
        <v>3</v>
      </c>
      <c r="AL211" s="320">
        <v>30</v>
      </c>
      <c r="AM211" s="321"/>
      <c r="AN211" s="321" t="s">
        <v>628</v>
      </c>
      <c r="AO211" s="433">
        <v>0</v>
      </c>
    </row>
    <row r="212" spans="1:41" x14ac:dyDescent="0.25">
      <c r="A212" s="315" t="s">
        <v>285</v>
      </c>
      <c r="B212" s="316">
        <v>100</v>
      </c>
      <c r="C212" s="316" t="s">
        <v>200</v>
      </c>
      <c r="D212" s="319">
        <v>16</v>
      </c>
      <c r="E212" s="319">
        <v>0.68</v>
      </c>
      <c r="F212" s="319">
        <v>3.4</v>
      </c>
      <c r="G212" s="319">
        <v>0.1</v>
      </c>
      <c r="H212" s="319">
        <v>7</v>
      </c>
      <c r="I212" s="319">
        <v>12</v>
      </c>
      <c r="J212" s="319">
        <v>39</v>
      </c>
      <c r="K212" s="319">
        <v>254</v>
      </c>
      <c r="L212" s="319">
        <v>165</v>
      </c>
      <c r="M212" s="319">
        <v>71</v>
      </c>
      <c r="N212" s="319">
        <v>25</v>
      </c>
      <c r="O212" s="319">
        <v>0</v>
      </c>
      <c r="P212" s="319">
        <v>14800</v>
      </c>
      <c r="Q212" s="319">
        <v>0</v>
      </c>
      <c r="R212" s="319">
        <v>0</v>
      </c>
      <c r="S212" s="319">
        <v>1.3</v>
      </c>
      <c r="T212" s="319">
        <v>6500</v>
      </c>
      <c r="U212" s="319">
        <v>25000</v>
      </c>
      <c r="V212" s="319">
        <v>50</v>
      </c>
      <c r="W212" s="319">
        <v>340</v>
      </c>
      <c r="X212" s="319">
        <v>10000</v>
      </c>
      <c r="Y212" s="319">
        <v>69</v>
      </c>
      <c r="Z212" s="319">
        <v>20000</v>
      </c>
      <c r="AA212" s="319">
        <v>233000</v>
      </c>
      <c r="AB212" s="319">
        <v>0.6</v>
      </c>
      <c r="AC212" s="319">
        <v>39000</v>
      </c>
      <c r="AD212" s="319">
        <v>280</v>
      </c>
      <c r="AE212" s="318">
        <v>95.27</v>
      </c>
      <c r="AF212" s="319">
        <v>1.6</v>
      </c>
      <c r="AG212" s="319">
        <v>0</v>
      </c>
      <c r="AH212" s="319">
        <v>3.2000000000000001E-2</v>
      </c>
      <c r="AI212" s="319">
        <v>1.7000000000000001E-2</v>
      </c>
      <c r="AJ212" s="319">
        <v>4.8000000000000001E-2</v>
      </c>
      <c r="AK212" s="319">
        <v>1.86</v>
      </c>
      <c r="AL212" s="320">
        <v>15</v>
      </c>
      <c r="AM212" s="321"/>
      <c r="AN212" s="321" t="s">
        <v>629</v>
      </c>
      <c r="AO212" s="433">
        <v>0</v>
      </c>
    </row>
    <row r="213" spans="1:41" x14ac:dyDescent="0.25">
      <c r="A213" s="315" t="s">
        <v>382</v>
      </c>
      <c r="B213" s="316">
        <v>100</v>
      </c>
      <c r="C213" s="316" t="s">
        <v>200</v>
      </c>
      <c r="D213" s="319">
        <v>299</v>
      </c>
      <c r="E213" s="319">
        <v>3.07</v>
      </c>
      <c r="F213" s="318">
        <v>79.180000000000007</v>
      </c>
      <c r="G213" s="319">
        <v>0.46</v>
      </c>
      <c r="H213" s="319">
        <v>0</v>
      </c>
      <c r="I213" s="319">
        <v>106</v>
      </c>
      <c r="J213" s="319">
        <v>125</v>
      </c>
      <c r="K213" s="319">
        <v>766</v>
      </c>
      <c r="L213" s="319">
        <v>95</v>
      </c>
      <c r="M213" s="319">
        <v>174</v>
      </c>
      <c r="N213" s="319">
        <v>5</v>
      </c>
      <c r="O213" s="319">
        <v>0</v>
      </c>
      <c r="P213" s="319">
        <v>2300</v>
      </c>
      <c r="Q213" s="319">
        <v>0</v>
      </c>
      <c r="R213" s="319">
        <v>120</v>
      </c>
      <c r="S213" s="319">
        <v>3.5</v>
      </c>
      <c r="T213" s="319">
        <v>11100</v>
      </c>
      <c r="U213" s="319">
        <v>50000</v>
      </c>
      <c r="V213" s="319">
        <v>318</v>
      </c>
      <c r="W213" s="319">
        <v>1880</v>
      </c>
      <c r="X213" s="319">
        <v>32000</v>
      </c>
      <c r="Y213" s="319">
        <v>299</v>
      </c>
      <c r="Z213" s="319">
        <v>101000</v>
      </c>
      <c r="AA213" s="317">
        <v>749000</v>
      </c>
      <c r="AB213" s="319">
        <v>0.6</v>
      </c>
      <c r="AC213" s="319">
        <v>11000</v>
      </c>
      <c r="AD213" s="319">
        <v>220</v>
      </c>
      <c r="AE213" s="319">
        <v>15.43</v>
      </c>
      <c r="AF213" s="319">
        <v>3.7</v>
      </c>
      <c r="AG213" s="319">
        <v>0</v>
      </c>
      <c r="AH213" s="319">
        <v>5.8000000000000003E-2</v>
      </c>
      <c r="AI213" s="319">
        <v>5.0999999999999997E-2</v>
      </c>
      <c r="AJ213" s="319">
        <v>3.6999999999999998E-2</v>
      </c>
      <c r="AK213" s="318">
        <v>59.19</v>
      </c>
      <c r="AL213" s="323">
        <v>62</v>
      </c>
      <c r="AM213" s="321"/>
      <c r="AN213" s="321" t="s">
        <v>630</v>
      </c>
      <c r="AO213" s="433">
        <v>0</v>
      </c>
    </row>
    <row r="214" spans="1:41" x14ac:dyDescent="0.25">
      <c r="A214" s="315" t="s">
        <v>57</v>
      </c>
      <c r="B214" s="316">
        <v>100</v>
      </c>
      <c r="C214" s="316" t="s">
        <v>200</v>
      </c>
      <c r="D214" s="319">
        <v>52</v>
      </c>
      <c r="E214" s="319">
        <v>1.2</v>
      </c>
      <c r="F214" s="319">
        <v>11.94</v>
      </c>
      <c r="G214" s="319">
        <v>0.65</v>
      </c>
      <c r="H214" s="319">
        <v>33</v>
      </c>
      <c r="I214" s="319">
        <v>32</v>
      </c>
      <c r="J214" s="319">
        <v>38</v>
      </c>
      <c r="K214" s="319">
        <v>598</v>
      </c>
      <c r="L214" s="319">
        <v>329</v>
      </c>
      <c r="M214" s="319">
        <v>55</v>
      </c>
      <c r="N214" s="319">
        <v>21</v>
      </c>
      <c r="O214" s="319">
        <v>0</v>
      </c>
      <c r="P214" s="317">
        <v>26200</v>
      </c>
      <c r="Q214" s="319">
        <v>0</v>
      </c>
      <c r="R214" s="319">
        <v>870</v>
      </c>
      <c r="S214" s="317">
        <v>7.8</v>
      </c>
      <c r="T214" s="319">
        <v>12300</v>
      </c>
      <c r="U214" s="319">
        <v>25000</v>
      </c>
      <c r="V214" s="319">
        <v>90</v>
      </c>
      <c r="W214" s="319">
        <v>690</v>
      </c>
      <c r="X214" s="319">
        <v>22000</v>
      </c>
      <c r="Y214" s="319">
        <v>670</v>
      </c>
      <c r="Z214" s="319">
        <v>29000</v>
      </c>
      <c r="AA214" s="319">
        <v>151000</v>
      </c>
      <c r="AB214" s="319">
        <v>0.2</v>
      </c>
      <c r="AC214" s="319">
        <v>1000</v>
      </c>
      <c r="AD214" s="319">
        <v>420</v>
      </c>
      <c r="AE214" s="319">
        <v>85.75</v>
      </c>
      <c r="AF214" s="319">
        <v>6.5</v>
      </c>
      <c r="AG214" s="319">
        <v>0</v>
      </c>
      <c r="AH214" s="319">
        <v>1.9E-2</v>
      </c>
      <c r="AI214" s="319">
        <v>6.4000000000000001E-2</v>
      </c>
      <c r="AJ214" s="319">
        <v>0.375</v>
      </c>
      <c r="AK214" s="319">
        <v>4.42</v>
      </c>
      <c r="AL214" s="320">
        <v>25</v>
      </c>
      <c r="AM214" s="321"/>
      <c r="AN214" s="321" t="s">
        <v>58</v>
      </c>
      <c r="AO214" s="433">
        <v>0</v>
      </c>
    </row>
    <row r="215" spans="1:41" x14ac:dyDescent="0.25">
      <c r="A215" s="315" t="s">
        <v>306</v>
      </c>
      <c r="B215" s="316">
        <v>100</v>
      </c>
      <c r="C215" s="316" t="s">
        <v>200</v>
      </c>
      <c r="D215" s="317">
        <v>387</v>
      </c>
      <c r="E215" s="319">
        <v>8.1999999999999993</v>
      </c>
      <c r="F215" s="318">
        <v>81.5</v>
      </c>
      <c r="G215" s="319">
        <v>2.8</v>
      </c>
      <c r="H215" s="319">
        <v>0</v>
      </c>
      <c r="I215" s="319">
        <v>61</v>
      </c>
      <c r="J215" s="319">
        <v>165</v>
      </c>
      <c r="K215" s="318">
        <v>7806</v>
      </c>
      <c r="L215" s="317">
        <v>1000</v>
      </c>
      <c r="M215" s="319">
        <v>150</v>
      </c>
      <c r="N215" s="319">
        <v>21</v>
      </c>
      <c r="O215" s="319">
        <v>0</v>
      </c>
      <c r="P215" s="319">
        <v>0</v>
      </c>
      <c r="Q215" s="319">
        <v>0</v>
      </c>
      <c r="R215" s="317">
        <v>1240</v>
      </c>
      <c r="S215" s="319">
        <v>1.9</v>
      </c>
      <c r="T215" s="319">
        <v>32100</v>
      </c>
      <c r="U215" s="319">
        <v>11000</v>
      </c>
      <c r="V215" s="319">
        <v>445</v>
      </c>
      <c r="W215" s="319">
        <v>1490</v>
      </c>
      <c r="X215" s="317">
        <v>131000</v>
      </c>
      <c r="Y215" s="318">
        <v>3730</v>
      </c>
      <c r="Z215" s="317">
        <v>360000</v>
      </c>
      <c r="AA215" s="319">
        <v>290000</v>
      </c>
      <c r="AB215" s="319">
        <v>24.6</v>
      </c>
      <c r="AC215" s="319">
        <v>326000</v>
      </c>
      <c r="AD215" s="317">
        <v>3000</v>
      </c>
      <c r="AE215" s="319">
        <v>5.8</v>
      </c>
      <c r="AF215" s="319">
        <v>4.2</v>
      </c>
      <c r="AG215" s="319">
        <v>0</v>
      </c>
      <c r="AH215" s="319">
        <v>0.56999999999999995</v>
      </c>
      <c r="AI215" s="319">
        <v>1.03</v>
      </c>
      <c r="AJ215" s="319">
        <v>0.99</v>
      </c>
      <c r="AK215" s="319">
        <v>0.88</v>
      </c>
      <c r="AL215" s="324">
        <v>82</v>
      </c>
      <c r="AM215" s="321"/>
      <c r="AN215" s="321" t="s">
        <v>631</v>
      </c>
      <c r="AO215" s="434">
        <v>0</v>
      </c>
    </row>
    <row r="216" spans="1:41" x14ac:dyDescent="0.25">
      <c r="A216" s="315" t="s">
        <v>332</v>
      </c>
      <c r="B216" s="316">
        <v>100</v>
      </c>
      <c r="C216" s="316" t="s">
        <v>200</v>
      </c>
      <c r="D216" s="319">
        <v>370</v>
      </c>
      <c r="E216" s="319">
        <v>7.94</v>
      </c>
      <c r="F216" s="318">
        <v>77.239999999999995</v>
      </c>
      <c r="G216" s="319">
        <v>2.92</v>
      </c>
      <c r="H216" s="319">
        <v>0</v>
      </c>
      <c r="I216" s="317">
        <v>401</v>
      </c>
      <c r="J216" s="319">
        <v>93</v>
      </c>
      <c r="K216" s="317">
        <v>5091</v>
      </c>
      <c r="L216" s="318">
        <v>1493</v>
      </c>
      <c r="M216" s="317">
        <v>509</v>
      </c>
      <c r="N216" s="319">
        <v>20</v>
      </c>
      <c r="O216" s="319">
        <v>0</v>
      </c>
      <c r="P216" s="319">
        <v>0</v>
      </c>
      <c r="Q216" s="319">
        <v>0</v>
      </c>
      <c r="R216" s="317">
        <v>1200</v>
      </c>
      <c r="S216" s="319">
        <v>1.9</v>
      </c>
      <c r="T216" s="319">
        <v>30700</v>
      </c>
      <c r="U216" s="319">
        <v>23000</v>
      </c>
      <c r="V216" s="319">
        <v>277</v>
      </c>
      <c r="W216" s="319">
        <v>1470</v>
      </c>
      <c r="X216" s="317">
        <v>143000</v>
      </c>
      <c r="Y216" s="318">
        <v>3743</v>
      </c>
      <c r="Z216" s="317">
        <v>333000</v>
      </c>
      <c r="AA216" s="319">
        <v>223000</v>
      </c>
      <c r="AB216" s="319">
        <v>23.4</v>
      </c>
      <c r="AC216" s="319">
        <v>7000</v>
      </c>
      <c r="AD216" s="319">
        <v>2020</v>
      </c>
      <c r="AE216" s="319">
        <v>10.37</v>
      </c>
      <c r="AF216" s="319">
        <v>3.5</v>
      </c>
      <c r="AG216" s="319">
        <v>0</v>
      </c>
      <c r="AH216" s="319">
        <v>0.58399999999999996</v>
      </c>
      <c r="AI216" s="319">
        <v>1.056</v>
      </c>
      <c r="AJ216" s="319">
        <v>1.044</v>
      </c>
      <c r="AK216" s="319">
        <v>0.85</v>
      </c>
      <c r="AL216" s="320">
        <v>55</v>
      </c>
      <c r="AM216" s="321"/>
      <c r="AN216" s="321" t="s">
        <v>632</v>
      </c>
      <c r="AO216" s="433">
        <v>0</v>
      </c>
    </row>
    <row r="217" spans="1:41" x14ac:dyDescent="0.25">
      <c r="A217" s="315" t="s">
        <v>329</v>
      </c>
      <c r="B217" s="316">
        <v>100</v>
      </c>
      <c r="C217" s="316" t="s">
        <v>200</v>
      </c>
      <c r="D217" s="319">
        <v>365</v>
      </c>
      <c r="E217" s="319">
        <v>7.13</v>
      </c>
      <c r="F217" s="318">
        <v>79.95</v>
      </c>
      <c r="G217" s="319">
        <v>0.66</v>
      </c>
      <c r="H217" s="319">
        <v>0</v>
      </c>
      <c r="I217" s="319">
        <v>70</v>
      </c>
      <c r="J217" s="319">
        <v>49</v>
      </c>
      <c r="K217" s="319">
        <v>1600</v>
      </c>
      <c r="L217" s="317">
        <v>1014</v>
      </c>
      <c r="M217" s="319">
        <v>164</v>
      </c>
      <c r="N217" s="319">
        <v>8</v>
      </c>
      <c r="O217" s="319">
        <v>0</v>
      </c>
      <c r="P217" s="319">
        <v>0</v>
      </c>
      <c r="Q217" s="319">
        <v>0</v>
      </c>
      <c r="R217" s="319">
        <v>110</v>
      </c>
      <c r="S217" s="319">
        <v>0.1</v>
      </c>
      <c r="T217" s="319">
        <v>5800</v>
      </c>
      <c r="U217" s="319">
        <v>28000</v>
      </c>
      <c r="V217" s="319">
        <v>220</v>
      </c>
      <c r="W217" s="319">
        <v>800</v>
      </c>
      <c r="X217" s="319">
        <v>25000</v>
      </c>
      <c r="Y217" s="319">
        <v>1088</v>
      </c>
      <c r="Z217" s="319">
        <v>115000</v>
      </c>
      <c r="AA217" s="319">
        <v>115000</v>
      </c>
      <c r="AB217" s="319">
        <v>15.1</v>
      </c>
      <c r="AC217" s="319">
        <v>5000</v>
      </c>
      <c r="AD217" s="319">
        <v>1090</v>
      </c>
      <c r="AE217" s="319">
        <v>11.62</v>
      </c>
      <c r="AF217" s="319">
        <v>1.3</v>
      </c>
      <c r="AG217" s="319">
        <v>0</v>
      </c>
      <c r="AH217" s="319">
        <v>0.18</v>
      </c>
      <c r="AI217" s="319">
        <v>0.20599999999999999</v>
      </c>
      <c r="AJ217" s="319">
        <v>0.17699999999999999</v>
      </c>
      <c r="AK217" s="319">
        <v>0.12</v>
      </c>
      <c r="AL217" s="323">
        <v>58</v>
      </c>
      <c r="AM217" s="321"/>
      <c r="AN217" s="321" t="s">
        <v>633</v>
      </c>
      <c r="AO217" s="433">
        <v>0</v>
      </c>
    </row>
    <row r="218" spans="1:41" x14ac:dyDescent="0.25">
      <c r="A218" s="315" t="s">
        <v>328</v>
      </c>
      <c r="B218" s="316">
        <v>100</v>
      </c>
      <c r="C218" s="316" t="s">
        <v>200</v>
      </c>
      <c r="D218" s="319">
        <v>360</v>
      </c>
      <c r="E218" s="319">
        <v>6.61</v>
      </c>
      <c r="F218" s="318">
        <v>79.34</v>
      </c>
      <c r="G218" s="319">
        <v>0.57999999999999996</v>
      </c>
      <c r="H218" s="319">
        <v>0</v>
      </c>
      <c r="I218" s="319">
        <v>70</v>
      </c>
      <c r="J218" s="319">
        <v>48</v>
      </c>
      <c r="K218" s="319">
        <v>1600</v>
      </c>
      <c r="L218" s="317">
        <v>1342</v>
      </c>
      <c r="M218" s="319">
        <v>145</v>
      </c>
      <c r="N218" s="319">
        <v>9</v>
      </c>
      <c r="O218" s="319">
        <v>0</v>
      </c>
      <c r="P218" s="319">
        <v>0</v>
      </c>
      <c r="Q218" s="319">
        <v>0</v>
      </c>
      <c r="R218" s="319">
        <v>0</v>
      </c>
      <c r="S218" s="319">
        <v>0</v>
      </c>
      <c r="T218" s="319">
        <v>0</v>
      </c>
      <c r="U218" s="319">
        <v>9000</v>
      </c>
      <c r="V218" s="319">
        <v>110</v>
      </c>
      <c r="W218" s="319">
        <v>800</v>
      </c>
      <c r="X218" s="319">
        <v>35000</v>
      </c>
      <c r="Y218" s="319">
        <v>1100</v>
      </c>
      <c r="Z218" s="319">
        <v>108000</v>
      </c>
      <c r="AA218" s="319">
        <v>86000</v>
      </c>
      <c r="AB218" s="319">
        <v>0</v>
      </c>
      <c r="AC218" s="319">
        <v>1000</v>
      </c>
      <c r="AD218" s="319">
        <v>1160</v>
      </c>
      <c r="AE218" s="319">
        <v>12.89</v>
      </c>
      <c r="AF218" s="319">
        <v>0</v>
      </c>
      <c r="AG218" s="319">
        <v>0</v>
      </c>
      <c r="AH218" s="319">
        <v>0.158</v>
      </c>
      <c r="AI218" s="319">
        <v>0.18099999999999999</v>
      </c>
      <c r="AJ218" s="319">
        <v>0.155</v>
      </c>
      <c r="AK218" s="319">
        <v>0</v>
      </c>
      <c r="AL218" s="324">
        <v>70</v>
      </c>
      <c r="AM218" s="321"/>
      <c r="AN218" s="321" t="s">
        <v>634</v>
      </c>
      <c r="AO218" s="433">
        <v>0</v>
      </c>
    </row>
    <row r="219" spans="1:41" x14ac:dyDescent="0.25">
      <c r="A219" s="315" t="s">
        <v>327</v>
      </c>
      <c r="B219" s="316">
        <v>100</v>
      </c>
      <c r="C219" s="316" t="s">
        <v>200</v>
      </c>
      <c r="D219" s="319">
        <v>358</v>
      </c>
      <c r="E219" s="319">
        <v>6.5</v>
      </c>
      <c r="F219" s="318">
        <v>79.150000000000006</v>
      </c>
      <c r="G219" s="319">
        <v>0.52</v>
      </c>
      <c r="H219" s="319">
        <v>0</v>
      </c>
      <c r="I219" s="319">
        <v>70</v>
      </c>
      <c r="J219" s="319">
        <v>48</v>
      </c>
      <c r="K219" s="319">
        <v>1600</v>
      </c>
      <c r="L219" s="317">
        <v>1287</v>
      </c>
      <c r="M219" s="319">
        <v>171</v>
      </c>
      <c r="N219" s="319">
        <v>6</v>
      </c>
      <c r="O219" s="319">
        <v>0</v>
      </c>
      <c r="P219" s="319">
        <v>0</v>
      </c>
      <c r="Q219" s="319">
        <v>0</v>
      </c>
      <c r="R219" s="319">
        <v>0</v>
      </c>
      <c r="S219" s="319">
        <v>0</v>
      </c>
      <c r="T219" s="319">
        <v>0</v>
      </c>
      <c r="U219" s="319">
        <v>3000</v>
      </c>
      <c r="V219" s="319">
        <v>210</v>
      </c>
      <c r="W219" s="319">
        <v>800</v>
      </c>
      <c r="X219" s="319">
        <v>23000</v>
      </c>
      <c r="Y219" s="319">
        <v>1037</v>
      </c>
      <c r="Z219" s="319">
        <v>95000</v>
      </c>
      <c r="AA219" s="319">
        <v>76000</v>
      </c>
      <c r="AB219" s="319">
        <v>0</v>
      </c>
      <c r="AC219" s="319">
        <v>1000</v>
      </c>
      <c r="AD219" s="319">
        <v>1100</v>
      </c>
      <c r="AE219" s="319">
        <v>13.29</v>
      </c>
      <c r="AF219" s="319">
        <v>0</v>
      </c>
      <c r="AG219" s="319">
        <v>0</v>
      </c>
      <c r="AH219" s="319">
        <v>0.14000000000000001</v>
      </c>
      <c r="AI219" s="319">
        <v>0.161</v>
      </c>
      <c r="AJ219" s="319">
        <v>0.13800000000000001</v>
      </c>
      <c r="AK219" s="319">
        <v>0</v>
      </c>
      <c r="AL219" s="323">
        <v>62</v>
      </c>
      <c r="AM219" s="321"/>
      <c r="AN219" s="321" t="s">
        <v>635</v>
      </c>
      <c r="AO219" s="433">
        <v>0</v>
      </c>
    </row>
    <row r="220" spans="1:41" x14ac:dyDescent="0.25">
      <c r="A220" s="315" t="s">
        <v>84</v>
      </c>
      <c r="B220" s="316">
        <v>100</v>
      </c>
      <c r="C220" s="316" t="s">
        <v>200</v>
      </c>
      <c r="D220" s="319">
        <v>76</v>
      </c>
      <c r="E220" s="319">
        <v>16.41</v>
      </c>
      <c r="F220" s="319">
        <v>0</v>
      </c>
      <c r="G220" s="319">
        <v>0.7</v>
      </c>
      <c r="H220" s="319">
        <v>70</v>
      </c>
      <c r="I220" s="319">
        <v>31</v>
      </c>
      <c r="J220" s="319">
        <v>45</v>
      </c>
      <c r="K220" s="319">
        <v>1530</v>
      </c>
      <c r="L220" s="319">
        <v>51</v>
      </c>
      <c r="M220" s="319">
        <v>52</v>
      </c>
      <c r="N220" s="319">
        <v>26</v>
      </c>
      <c r="O220" s="319">
        <v>0.38</v>
      </c>
      <c r="P220" s="319">
        <v>0</v>
      </c>
      <c r="Q220" s="319">
        <v>0</v>
      </c>
      <c r="R220" s="317">
        <v>1200</v>
      </c>
      <c r="S220" s="319">
        <v>0.7</v>
      </c>
      <c r="T220" s="319">
        <v>0</v>
      </c>
      <c r="U220" s="319">
        <v>9000</v>
      </c>
      <c r="V220" s="319">
        <v>75</v>
      </c>
      <c r="W220" s="319">
        <v>1010</v>
      </c>
      <c r="X220" s="319">
        <v>17000</v>
      </c>
      <c r="Y220" s="319">
        <v>50</v>
      </c>
      <c r="Z220" s="319">
        <v>107000</v>
      </c>
      <c r="AA220" s="319">
        <v>167000</v>
      </c>
      <c r="AB220" s="318">
        <v>66.7</v>
      </c>
      <c r="AC220" s="319">
        <v>72000</v>
      </c>
      <c r="AD220" s="319">
        <v>230</v>
      </c>
      <c r="AE220" s="319">
        <v>75.67</v>
      </c>
      <c r="AF220" s="319">
        <v>0</v>
      </c>
      <c r="AG220" s="319">
        <v>60</v>
      </c>
      <c r="AH220" s="319">
        <v>1.4999999999999999E-2</v>
      </c>
      <c r="AI220" s="319">
        <v>0.23899999999999999</v>
      </c>
      <c r="AJ220" s="319">
        <v>0.109</v>
      </c>
      <c r="AK220" s="319">
        <v>0</v>
      </c>
      <c r="AL220" s="320">
        <v>0</v>
      </c>
      <c r="AM220" s="321"/>
      <c r="AN220" s="321" t="s">
        <v>85</v>
      </c>
      <c r="AO220" s="433">
        <v>0</v>
      </c>
    </row>
    <row r="221" spans="1:41" x14ac:dyDescent="0.25">
      <c r="A221" s="315" t="s">
        <v>679</v>
      </c>
      <c r="B221" s="316">
        <v>100</v>
      </c>
      <c r="C221" s="316" t="s">
        <v>200</v>
      </c>
      <c r="D221" s="319">
        <v>338</v>
      </c>
      <c r="E221" s="319">
        <v>10.34</v>
      </c>
      <c r="F221" s="318">
        <v>75.86</v>
      </c>
      <c r="G221" s="319">
        <v>1.63</v>
      </c>
      <c r="H221" s="319">
        <v>11</v>
      </c>
      <c r="I221" s="319">
        <v>316</v>
      </c>
      <c r="J221" s="319">
        <v>251</v>
      </c>
      <c r="K221" s="319">
        <v>4270</v>
      </c>
      <c r="L221" s="318">
        <v>1456</v>
      </c>
      <c r="M221" s="319">
        <v>294</v>
      </c>
      <c r="N221" s="319">
        <v>38</v>
      </c>
      <c r="O221" s="319">
        <v>0</v>
      </c>
      <c r="P221" s="319">
        <v>0</v>
      </c>
      <c r="Q221" s="319">
        <v>0</v>
      </c>
      <c r="R221" s="319">
        <v>850</v>
      </c>
      <c r="S221" s="319">
        <v>5.9</v>
      </c>
      <c r="T221" s="319">
        <v>30400</v>
      </c>
      <c r="U221" s="319">
        <v>24000</v>
      </c>
      <c r="V221" s="319">
        <v>367</v>
      </c>
      <c r="W221" s="319">
        <v>2630</v>
      </c>
      <c r="X221" s="319">
        <v>110000</v>
      </c>
      <c r="Y221" s="318">
        <v>2577</v>
      </c>
      <c r="Z221" s="317">
        <v>332000</v>
      </c>
      <c r="AA221" s="317">
        <v>510000</v>
      </c>
      <c r="AB221" s="319">
        <v>13.9</v>
      </c>
      <c r="AC221" s="319">
        <v>2000</v>
      </c>
      <c r="AD221" s="319">
        <v>2650</v>
      </c>
      <c r="AE221" s="319">
        <v>10.6</v>
      </c>
      <c r="AF221" s="318">
        <v>15.1</v>
      </c>
      <c r="AG221" s="319">
        <v>0</v>
      </c>
      <c r="AH221" s="319">
        <v>0.19700000000000001</v>
      </c>
      <c r="AI221" s="319">
        <v>0.20799999999999999</v>
      </c>
      <c r="AJ221" s="319">
        <v>0.76700000000000002</v>
      </c>
      <c r="AK221" s="319">
        <v>0.98</v>
      </c>
      <c r="AL221" s="320">
        <v>34</v>
      </c>
      <c r="AM221" s="321"/>
      <c r="AN221" s="321" t="s">
        <v>636</v>
      </c>
      <c r="AO221" s="433">
        <v>0</v>
      </c>
    </row>
    <row r="222" spans="1:41" x14ac:dyDescent="0.25">
      <c r="A222" s="315" t="s">
        <v>347</v>
      </c>
      <c r="B222" s="316">
        <v>100</v>
      </c>
      <c r="C222" s="316" t="s">
        <v>200</v>
      </c>
      <c r="D222" s="319">
        <v>142</v>
      </c>
      <c r="E222" s="319">
        <v>19.84</v>
      </c>
      <c r="F222" s="319">
        <v>0</v>
      </c>
      <c r="G222" s="319">
        <v>6.34</v>
      </c>
      <c r="H222" s="319">
        <v>40</v>
      </c>
      <c r="I222" s="319">
        <v>226</v>
      </c>
      <c r="J222" s="317">
        <v>380</v>
      </c>
      <c r="K222" s="318">
        <v>7860</v>
      </c>
      <c r="L222" s="318">
        <v>1664</v>
      </c>
      <c r="M222" s="318">
        <v>818</v>
      </c>
      <c r="N222" s="319">
        <v>25</v>
      </c>
      <c r="O222" s="317">
        <v>3.18</v>
      </c>
      <c r="P222" s="319">
        <v>0</v>
      </c>
      <c r="Q222" s="319">
        <v>0</v>
      </c>
      <c r="R222" s="319">
        <v>0</v>
      </c>
      <c r="S222" s="319">
        <v>0</v>
      </c>
      <c r="T222" s="319">
        <v>0</v>
      </c>
      <c r="U222" s="319">
        <v>12000</v>
      </c>
      <c r="V222" s="319">
        <v>250</v>
      </c>
      <c r="W222" s="319">
        <v>800</v>
      </c>
      <c r="X222" s="319">
        <v>29000</v>
      </c>
      <c r="Y222" s="319">
        <v>16</v>
      </c>
      <c r="Z222" s="319">
        <v>200000</v>
      </c>
      <c r="AA222" s="319">
        <v>490000</v>
      </c>
      <c r="AB222" s="317">
        <v>36.5</v>
      </c>
      <c r="AC222" s="319">
        <v>44000</v>
      </c>
      <c r="AD222" s="319">
        <v>640</v>
      </c>
      <c r="AE222" s="319">
        <v>68.5</v>
      </c>
      <c r="AF222" s="319">
        <v>0</v>
      </c>
      <c r="AG222" s="319">
        <v>55</v>
      </c>
      <c r="AH222" s="319">
        <v>0.98099999999999998</v>
      </c>
      <c r="AI222" s="319">
        <v>2.1030000000000002</v>
      </c>
      <c r="AJ222" s="317">
        <v>2.5390000000000001</v>
      </c>
      <c r="AK222" s="319">
        <v>0</v>
      </c>
      <c r="AL222" s="320">
        <v>0</v>
      </c>
      <c r="AM222" s="321" t="s">
        <v>423</v>
      </c>
      <c r="AN222" s="321" t="s">
        <v>637</v>
      </c>
      <c r="AO222" s="433">
        <v>0</v>
      </c>
    </row>
    <row r="223" spans="1:41" x14ac:dyDescent="0.25">
      <c r="A223" s="315" t="s">
        <v>282</v>
      </c>
      <c r="B223" s="316">
        <v>100</v>
      </c>
      <c r="C223" s="316" t="s">
        <v>200</v>
      </c>
      <c r="D223" s="319">
        <v>72</v>
      </c>
      <c r="E223" s="319">
        <v>2.5</v>
      </c>
      <c r="F223" s="319">
        <v>16.8</v>
      </c>
      <c r="G223" s="319">
        <v>0.1</v>
      </c>
      <c r="H223" s="317">
        <v>1190</v>
      </c>
      <c r="I223" s="319">
        <v>60</v>
      </c>
      <c r="J223" s="319">
        <v>20</v>
      </c>
      <c r="K223" s="319">
        <v>200</v>
      </c>
      <c r="L223" s="319">
        <v>290</v>
      </c>
      <c r="M223" s="319">
        <v>345</v>
      </c>
      <c r="N223" s="319">
        <v>34</v>
      </c>
      <c r="O223" s="319">
        <v>0</v>
      </c>
      <c r="P223" s="319">
        <v>8000</v>
      </c>
      <c r="Q223" s="319">
        <v>0</v>
      </c>
      <c r="R223" s="319">
        <v>0</v>
      </c>
      <c r="S223" s="319">
        <v>0</v>
      </c>
      <c r="T223" s="319">
        <v>0</v>
      </c>
      <c r="U223" s="319">
        <v>37000</v>
      </c>
      <c r="V223" s="319">
        <v>88</v>
      </c>
      <c r="W223" s="319">
        <v>1200</v>
      </c>
      <c r="X223" s="319">
        <v>21000</v>
      </c>
      <c r="Y223" s="319">
        <v>292</v>
      </c>
      <c r="Z223" s="319">
        <v>60000</v>
      </c>
      <c r="AA223" s="319">
        <v>334000</v>
      </c>
      <c r="AB223" s="319">
        <v>1.2</v>
      </c>
      <c r="AC223" s="319">
        <v>12000</v>
      </c>
      <c r="AD223" s="319">
        <v>400</v>
      </c>
      <c r="AE223" s="319">
        <v>79.8</v>
      </c>
      <c r="AF223" s="319">
        <v>0</v>
      </c>
      <c r="AG223" s="319">
        <v>0</v>
      </c>
      <c r="AH223" s="319">
        <v>1.7000000000000001E-2</v>
      </c>
      <c r="AI223" s="319">
        <v>1.4E-2</v>
      </c>
      <c r="AJ223" s="319">
        <v>3.9E-2</v>
      </c>
      <c r="AK223" s="319">
        <v>0</v>
      </c>
      <c r="AL223" s="320">
        <v>15</v>
      </c>
      <c r="AM223" s="321"/>
      <c r="AN223" s="321" t="s">
        <v>638</v>
      </c>
      <c r="AO223" s="433">
        <v>0</v>
      </c>
    </row>
    <row r="224" spans="1:41" x14ac:dyDescent="0.25">
      <c r="A224" s="315" t="s">
        <v>342</v>
      </c>
      <c r="B224" s="316">
        <v>100</v>
      </c>
      <c r="C224" s="316" t="s">
        <v>200</v>
      </c>
      <c r="D224" s="319">
        <v>106</v>
      </c>
      <c r="E224" s="317">
        <v>20.309999999999999</v>
      </c>
      <c r="F224" s="319">
        <v>0.91</v>
      </c>
      <c r="G224" s="319">
        <v>1.73</v>
      </c>
      <c r="H224" s="319">
        <v>180</v>
      </c>
      <c r="I224" s="319">
        <v>28</v>
      </c>
      <c r="J224" s="319">
        <v>34</v>
      </c>
      <c r="K224" s="319">
        <v>2552</v>
      </c>
      <c r="L224" s="319">
        <v>276</v>
      </c>
      <c r="M224" s="319">
        <v>104</v>
      </c>
      <c r="N224" s="319">
        <v>3</v>
      </c>
      <c r="O224" s="317">
        <v>1.1599999999999999</v>
      </c>
      <c r="P224" s="319">
        <v>2000</v>
      </c>
      <c r="Q224" s="319">
        <v>0</v>
      </c>
      <c r="R224" s="317">
        <v>1100</v>
      </c>
      <c r="S224" s="319">
        <v>0</v>
      </c>
      <c r="T224" s="318">
        <v>80900</v>
      </c>
      <c r="U224" s="319">
        <v>52000</v>
      </c>
      <c r="V224" s="319">
        <v>264</v>
      </c>
      <c r="W224" s="319">
        <v>2410</v>
      </c>
      <c r="X224" s="319">
        <v>37000</v>
      </c>
      <c r="Y224" s="319">
        <v>50</v>
      </c>
      <c r="Z224" s="319">
        <v>205000</v>
      </c>
      <c r="AA224" s="319">
        <v>185000</v>
      </c>
      <c r="AB224" s="317">
        <v>38</v>
      </c>
      <c r="AC224" s="319">
        <v>148000</v>
      </c>
      <c r="AD224" s="319">
        <v>1110</v>
      </c>
      <c r="AE224" s="319">
        <v>75.86</v>
      </c>
      <c r="AF224" s="319">
        <v>0</v>
      </c>
      <c r="AG224" s="318">
        <v>152</v>
      </c>
      <c r="AH224" s="319">
        <v>0.32800000000000001</v>
      </c>
      <c r="AI224" s="319">
        <v>0.253</v>
      </c>
      <c r="AJ224" s="319">
        <v>0.66900000000000004</v>
      </c>
      <c r="AK224" s="319">
        <v>0</v>
      </c>
      <c r="AL224" s="320">
        <v>0</v>
      </c>
      <c r="AM224" s="321" t="s">
        <v>416</v>
      </c>
      <c r="AN224" s="321" t="s">
        <v>639</v>
      </c>
      <c r="AO224" s="433">
        <v>0</v>
      </c>
    </row>
    <row r="225" spans="1:41" x14ac:dyDescent="0.25">
      <c r="A225" s="315" t="s">
        <v>266</v>
      </c>
      <c r="B225" s="316">
        <v>100</v>
      </c>
      <c r="C225" s="316" t="s">
        <v>200</v>
      </c>
      <c r="D225" s="318">
        <v>884</v>
      </c>
      <c r="E225" s="319">
        <v>0</v>
      </c>
      <c r="F225" s="319">
        <v>0</v>
      </c>
      <c r="G225" s="318">
        <v>100</v>
      </c>
      <c r="H225" s="319">
        <v>0</v>
      </c>
      <c r="I225" s="319">
        <v>0</v>
      </c>
      <c r="J225" s="319">
        <v>0</v>
      </c>
      <c r="K225" s="319">
        <v>0</v>
      </c>
      <c r="L225" s="319">
        <v>0</v>
      </c>
      <c r="M225" s="319">
        <v>0</v>
      </c>
      <c r="N225" s="319">
        <v>0</v>
      </c>
      <c r="O225" s="319">
        <v>0</v>
      </c>
      <c r="P225" s="319">
        <v>0</v>
      </c>
      <c r="Q225" s="319">
        <v>0</v>
      </c>
      <c r="R225" s="318">
        <v>8180</v>
      </c>
      <c r="S225" s="318">
        <v>183.9</v>
      </c>
      <c r="T225" s="319">
        <v>200</v>
      </c>
      <c r="U225" s="319">
        <v>0</v>
      </c>
      <c r="V225" s="319">
        <v>0</v>
      </c>
      <c r="W225" s="319">
        <v>50</v>
      </c>
      <c r="X225" s="319">
        <v>0</v>
      </c>
      <c r="Y225" s="319">
        <v>0</v>
      </c>
      <c r="Z225" s="319">
        <v>0</v>
      </c>
      <c r="AA225" s="319">
        <v>0</v>
      </c>
      <c r="AB225" s="319">
        <v>0</v>
      </c>
      <c r="AC225" s="319">
        <v>0</v>
      </c>
      <c r="AD225" s="319">
        <v>10</v>
      </c>
      <c r="AE225" s="319">
        <v>0</v>
      </c>
      <c r="AF225" s="319">
        <v>0</v>
      </c>
      <c r="AG225" s="319">
        <v>0</v>
      </c>
      <c r="AH225" s="318">
        <v>15.65</v>
      </c>
      <c r="AI225" s="318">
        <v>22.783000000000001</v>
      </c>
      <c r="AJ225" s="318">
        <v>57.74</v>
      </c>
      <c r="AK225" s="319">
        <v>0</v>
      </c>
      <c r="AL225" s="320">
        <v>0</v>
      </c>
      <c r="AM225" s="321"/>
      <c r="AN225" s="321" t="s">
        <v>640</v>
      </c>
      <c r="AO225" s="433">
        <v>0</v>
      </c>
    </row>
    <row r="226" spans="1:41" x14ac:dyDescent="0.25">
      <c r="A226" s="315" t="s">
        <v>298</v>
      </c>
      <c r="B226" s="316">
        <v>100</v>
      </c>
      <c r="C226" s="316" t="s">
        <v>200</v>
      </c>
      <c r="D226" s="317">
        <v>446</v>
      </c>
      <c r="E226" s="318">
        <v>36.49</v>
      </c>
      <c r="F226" s="319">
        <v>30.16</v>
      </c>
      <c r="G226" s="317">
        <v>19.940000000000001</v>
      </c>
      <c r="H226" s="319">
        <v>22</v>
      </c>
      <c r="I226" s="318">
        <v>874</v>
      </c>
      <c r="J226" s="318">
        <v>870</v>
      </c>
      <c r="K226" s="319">
        <v>1623</v>
      </c>
      <c r="L226" s="319">
        <v>793</v>
      </c>
      <c r="M226" s="319">
        <v>377</v>
      </c>
      <c r="N226" s="318">
        <v>375</v>
      </c>
      <c r="O226" s="319">
        <v>0</v>
      </c>
      <c r="P226" s="319">
        <v>6000</v>
      </c>
      <c r="Q226" s="319">
        <v>0</v>
      </c>
      <c r="R226" s="319">
        <v>850</v>
      </c>
      <c r="S226" s="318">
        <v>47</v>
      </c>
      <c r="T226" s="318">
        <v>115900</v>
      </c>
      <c r="U226" s="318">
        <v>277000</v>
      </c>
      <c r="V226" s="318">
        <v>1658</v>
      </c>
      <c r="W226" s="318">
        <v>15700</v>
      </c>
      <c r="X226" s="318">
        <v>280000</v>
      </c>
      <c r="Y226" s="318">
        <v>2517</v>
      </c>
      <c r="Z226" s="318">
        <v>704000</v>
      </c>
      <c r="AA226" s="318">
        <v>1797000</v>
      </c>
      <c r="AB226" s="319">
        <v>17.8</v>
      </c>
      <c r="AC226" s="319">
        <v>2000</v>
      </c>
      <c r="AD226" s="318">
        <v>4890</v>
      </c>
      <c r="AE226" s="319">
        <v>8.5399999999999991</v>
      </c>
      <c r="AF226" s="317">
        <v>9.3000000000000007</v>
      </c>
      <c r="AG226" s="319">
        <v>0</v>
      </c>
      <c r="AH226" s="319">
        <v>2.8839999999999999</v>
      </c>
      <c r="AI226" s="319">
        <v>4.4039999999999999</v>
      </c>
      <c r="AJ226" s="318">
        <v>11.255000000000001</v>
      </c>
      <c r="AK226" s="319">
        <v>7.33</v>
      </c>
      <c r="AL226" s="320">
        <v>18</v>
      </c>
      <c r="AM226" s="321"/>
      <c r="AN226" s="321" t="s">
        <v>641</v>
      </c>
      <c r="AO226" s="434">
        <v>0</v>
      </c>
    </row>
    <row r="227" spans="1:41" x14ac:dyDescent="0.25">
      <c r="A227" s="315" t="s">
        <v>153</v>
      </c>
      <c r="B227" s="316">
        <v>100</v>
      </c>
      <c r="C227" s="316" t="s">
        <v>200</v>
      </c>
      <c r="D227" s="319">
        <v>147</v>
      </c>
      <c r="E227" s="319">
        <v>12.95</v>
      </c>
      <c r="F227" s="319">
        <v>11.05</v>
      </c>
      <c r="G227" s="319">
        <v>6.8</v>
      </c>
      <c r="H227" s="319">
        <v>180</v>
      </c>
      <c r="I227" s="317">
        <v>435</v>
      </c>
      <c r="J227" s="319">
        <v>175</v>
      </c>
      <c r="K227" s="319">
        <v>1650</v>
      </c>
      <c r="L227" s="319">
        <v>147</v>
      </c>
      <c r="M227" s="319">
        <v>65</v>
      </c>
      <c r="N227" s="317">
        <v>165</v>
      </c>
      <c r="O227" s="319">
        <v>0</v>
      </c>
      <c r="P227" s="317">
        <v>29000</v>
      </c>
      <c r="Q227" s="319">
        <v>0</v>
      </c>
      <c r="R227" s="319">
        <v>0</v>
      </c>
      <c r="S227" s="319">
        <v>0</v>
      </c>
      <c r="T227" s="319">
        <v>0</v>
      </c>
      <c r="U227" s="318">
        <v>197000</v>
      </c>
      <c r="V227" s="319">
        <v>128</v>
      </c>
      <c r="W227" s="319">
        <v>3550</v>
      </c>
      <c r="X227" s="319">
        <v>65000</v>
      </c>
      <c r="Y227" s="319">
        <v>547</v>
      </c>
      <c r="Z227" s="319">
        <v>194000</v>
      </c>
      <c r="AA227" s="317">
        <v>620000</v>
      </c>
      <c r="AB227" s="319">
        <v>1.5</v>
      </c>
      <c r="AC227" s="319">
        <v>15000</v>
      </c>
      <c r="AD227" s="319">
        <v>990</v>
      </c>
      <c r="AE227" s="319">
        <v>67.5</v>
      </c>
      <c r="AF227" s="319">
        <v>4.2</v>
      </c>
      <c r="AG227" s="319">
        <v>0</v>
      </c>
      <c r="AH227" s="319">
        <v>0.78600000000000003</v>
      </c>
      <c r="AI227" s="319">
        <v>1.284</v>
      </c>
      <c r="AJ227" s="317">
        <v>3.2</v>
      </c>
      <c r="AK227" s="319">
        <v>0</v>
      </c>
      <c r="AL227" s="320">
        <v>30</v>
      </c>
      <c r="AM227" s="321"/>
      <c r="AN227" s="321" t="s">
        <v>154</v>
      </c>
      <c r="AO227" s="433">
        <v>0</v>
      </c>
    </row>
    <row r="228" spans="1:41" x14ac:dyDescent="0.25">
      <c r="A228" s="315" t="s">
        <v>155</v>
      </c>
      <c r="B228" s="316">
        <v>100</v>
      </c>
      <c r="C228" s="316" t="s">
        <v>200</v>
      </c>
      <c r="D228" s="319">
        <v>122</v>
      </c>
      <c r="E228" s="319">
        <v>13.09</v>
      </c>
      <c r="F228" s="319">
        <v>9.57</v>
      </c>
      <c r="G228" s="319">
        <v>6.7</v>
      </c>
      <c r="H228" s="319">
        <v>11</v>
      </c>
      <c r="I228" s="319">
        <v>340</v>
      </c>
      <c r="J228" s="319">
        <v>118</v>
      </c>
      <c r="K228" s="319">
        <v>1148</v>
      </c>
      <c r="L228" s="319">
        <v>929</v>
      </c>
      <c r="M228" s="319">
        <v>176</v>
      </c>
      <c r="N228" s="317">
        <v>172</v>
      </c>
      <c r="O228" s="319">
        <v>0</v>
      </c>
      <c r="P228" s="319">
        <v>15300</v>
      </c>
      <c r="Q228" s="319">
        <v>0</v>
      </c>
      <c r="R228" s="319">
        <v>0</v>
      </c>
      <c r="S228" s="319">
        <v>0</v>
      </c>
      <c r="T228" s="319">
        <v>0</v>
      </c>
      <c r="U228" s="319">
        <v>67000</v>
      </c>
      <c r="V228" s="319">
        <v>427</v>
      </c>
      <c r="W228" s="319">
        <v>2100</v>
      </c>
      <c r="X228" s="319">
        <v>72000</v>
      </c>
      <c r="Y228" s="319">
        <v>702</v>
      </c>
      <c r="Z228" s="319">
        <v>164000</v>
      </c>
      <c r="AA228" s="319">
        <v>484000</v>
      </c>
      <c r="AB228" s="319">
        <v>0.6</v>
      </c>
      <c r="AC228" s="319">
        <v>14000</v>
      </c>
      <c r="AD228" s="319">
        <v>1170</v>
      </c>
      <c r="AE228" s="319">
        <v>69.05</v>
      </c>
      <c r="AF228" s="319">
        <v>1.1000000000000001</v>
      </c>
      <c r="AG228" s="319">
        <v>0</v>
      </c>
      <c r="AH228" s="319">
        <v>0.92900000000000005</v>
      </c>
      <c r="AI228" s="319">
        <v>1.518</v>
      </c>
      <c r="AJ228" s="317">
        <v>3.7829999999999999</v>
      </c>
      <c r="AK228" s="319">
        <v>0</v>
      </c>
      <c r="AL228" s="320">
        <v>15</v>
      </c>
      <c r="AM228" s="321"/>
      <c r="AN228" s="321" t="s">
        <v>156</v>
      </c>
      <c r="AO228" s="433">
        <v>0</v>
      </c>
    </row>
    <row r="229" spans="1:41" x14ac:dyDescent="0.25">
      <c r="A229" s="315" t="s">
        <v>395</v>
      </c>
      <c r="B229" s="316">
        <v>100</v>
      </c>
      <c r="C229" s="316" t="s">
        <v>200</v>
      </c>
      <c r="D229" s="319">
        <v>371</v>
      </c>
      <c r="E229" s="319">
        <v>13.04</v>
      </c>
      <c r="F229" s="317">
        <v>74.67</v>
      </c>
      <c r="G229" s="319">
        <v>1.51</v>
      </c>
      <c r="H229" s="319">
        <v>0</v>
      </c>
      <c r="I229" s="319">
        <v>90</v>
      </c>
      <c r="J229" s="319">
        <v>60</v>
      </c>
      <c r="K229" s="319">
        <v>1700</v>
      </c>
      <c r="L229" s="319">
        <v>431</v>
      </c>
      <c r="M229" s="319">
        <v>142</v>
      </c>
      <c r="N229" s="319">
        <v>18</v>
      </c>
      <c r="O229" s="319">
        <v>0</v>
      </c>
      <c r="P229" s="319">
        <v>0</v>
      </c>
      <c r="Q229" s="319">
        <v>0</v>
      </c>
      <c r="R229" s="319">
        <v>110</v>
      </c>
      <c r="S229" s="319">
        <v>0.1</v>
      </c>
      <c r="T229" s="319">
        <v>0</v>
      </c>
      <c r="U229" s="319">
        <v>21000</v>
      </c>
      <c r="V229" s="319">
        <v>289</v>
      </c>
      <c r="W229" s="319">
        <v>1300</v>
      </c>
      <c r="X229" s="319">
        <v>53000</v>
      </c>
      <c r="Y229" s="319">
        <v>917</v>
      </c>
      <c r="Z229" s="319">
        <v>189000</v>
      </c>
      <c r="AA229" s="319">
        <v>223000</v>
      </c>
      <c r="AB229" s="318">
        <v>63.2</v>
      </c>
      <c r="AC229" s="319">
        <v>6000</v>
      </c>
      <c r="AD229" s="319">
        <v>1410</v>
      </c>
      <c r="AE229" s="319">
        <v>9.9</v>
      </c>
      <c r="AF229" s="319">
        <v>3.2</v>
      </c>
      <c r="AG229" s="319">
        <v>0</v>
      </c>
      <c r="AH229" s="319">
        <v>0.27700000000000002</v>
      </c>
      <c r="AI229" s="319">
        <v>0.17100000000000001</v>
      </c>
      <c r="AJ229" s="319">
        <v>0.56399999999999995</v>
      </c>
      <c r="AK229" s="319">
        <v>2.67</v>
      </c>
      <c r="AL229" s="320">
        <v>42</v>
      </c>
      <c r="AM229" s="321" t="s">
        <v>694</v>
      </c>
      <c r="AN229" s="321" t="s">
        <v>642</v>
      </c>
      <c r="AO229" s="433">
        <v>0</v>
      </c>
    </row>
    <row r="230" spans="1:41" x14ac:dyDescent="0.25">
      <c r="A230" s="315" t="s">
        <v>157</v>
      </c>
      <c r="B230" s="316">
        <v>100</v>
      </c>
      <c r="C230" s="316" t="s">
        <v>200</v>
      </c>
      <c r="D230" s="319">
        <v>371</v>
      </c>
      <c r="E230" s="319">
        <v>13.04</v>
      </c>
      <c r="F230" s="317">
        <v>74.67</v>
      </c>
      <c r="G230" s="319">
        <v>1.51</v>
      </c>
      <c r="H230" s="319">
        <v>0</v>
      </c>
      <c r="I230" s="318">
        <v>891</v>
      </c>
      <c r="J230" s="317">
        <v>400</v>
      </c>
      <c r="K230" s="318">
        <v>7177</v>
      </c>
      <c r="L230" s="319">
        <v>431</v>
      </c>
      <c r="M230" s="319">
        <v>142</v>
      </c>
      <c r="N230" s="318">
        <v>237</v>
      </c>
      <c r="O230" s="319">
        <v>0</v>
      </c>
      <c r="P230" s="319">
        <v>0</v>
      </c>
      <c r="Q230" s="319">
        <v>0</v>
      </c>
      <c r="R230" s="319">
        <v>110</v>
      </c>
      <c r="S230" s="319">
        <v>0.1</v>
      </c>
      <c r="T230" s="319">
        <v>15100</v>
      </c>
      <c r="U230" s="319">
        <v>21000</v>
      </c>
      <c r="V230" s="319">
        <v>289</v>
      </c>
      <c r="W230" s="319">
        <v>3300</v>
      </c>
      <c r="X230" s="319">
        <v>53000</v>
      </c>
      <c r="Y230" s="319">
        <v>917</v>
      </c>
      <c r="Z230" s="319">
        <v>189000</v>
      </c>
      <c r="AA230" s="319">
        <v>223000</v>
      </c>
      <c r="AB230" s="318">
        <v>63.2</v>
      </c>
      <c r="AC230" s="319">
        <v>6000</v>
      </c>
      <c r="AD230" s="319">
        <v>1410</v>
      </c>
      <c r="AE230" s="319">
        <v>9.9</v>
      </c>
      <c r="AF230" s="319">
        <v>3.2</v>
      </c>
      <c r="AG230" s="319">
        <v>0</v>
      </c>
      <c r="AH230" s="319">
        <v>0.27700000000000002</v>
      </c>
      <c r="AI230" s="319">
        <v>0.17100000000000001</v>
      </c>
      <c r="AJ230" s="319">
        <v>0.56399999999999995</v>
      </c>
      <c r="AK230" s="319">
        <v>2.67</v>
      </c>
      <c r="AL230" s="320">
        <v>42</v>
      </c>
      <c r="AM230" s="321" t="s">
        <v>694</v>
      </c>
      <c r="AN230" s="321" t="s">
        <v>158</v>
      </c>
      <c r="AO230" s="433">
        <v>0</v>
      </c>
    </row>
    <row r="231" spans="1:41" x14ac:dyDescent="0.25">
      <c r="A231" s="315" t="s">
        <v>396</v>
      </c>
      <c r="B231" s="316">
        <v>100</v>
      </c>
      <c r="C231" s="316" t="s">
        <v>200</v>
      </c>
      <c r="D231" s="319">
        <v>372</v>
      </c>
      <c r="E231" s="319">
        <v>13.35</v>
      </c>
      <c r="F231" s="317">
        <v>74.81</v>
      </c>
      <c r="G231" s="319">
        <v>1.57</v>
      </c>
      <c r="H231" s="319">
        <v>461</v>
      </c>
      <c r="I231" s="319">
        <v>373</v>
      </c>
      <c r="J231" s="319">
        <v>196</v>
      </c>
      <c r="K231" s="319">
        <v>4550</v>
      </c>
      <c r="L231" s="317">
        <v>1214</v>
      </c>
      <c r="M231" s="319">
        <v>323</v>
      </c>
      <c r="N231" s="319">
        <v>48</v>
      </c>
      <c r="O231" s="319">
        <v>0</v>
      </c>
      <c r="P231" s="319">
        <v>0</v>
      </c>
      <c r="Q231" s="319">
        <v>0</v>
      </c>
      <c r="R231" s="319">
        <v>740</v>
      </c>
      <c r="S231" s="318">
        <v>151.5</v>
      </c>
      <c r="T231" s="319">
        <v>17100</v>
      </c>
      <c r="U231" s="319">
        <v>58000</v>
      </c>
      <c r="V231" s="322">
        <v>499</v>
      </c>
      <c r="W231" s="319">
        <v>2130</v>
      </c>
      <c r="X231" s="318">
        <v>174000</v>
      </c>
      <c r="Y231" s="318">
        <v>2645</v>
      </c>
      <c r="Z231" s="317">
        <v>332000</v>
      </c>
      <c r="AA231" s="319">
        <v>376000</v>
      </c>
      <c r="AB231" s="318">
        <v>63.5</v>
      </c>
      <c r="AC231" s="319">
        <v>36000</v>
      </c>
      <c r="AD231" s="319">
        <v>2760</v>
      </c>
      <c r="AE231" s="319">
        <v>8.34</v>
      </c>
      <c r="AF231" s="317">
        <v>10.6</v>
      </c>
      <c r="AG231" s="319">
        <v>0</v>
      </c>
      <c r="AH231" s="319">
        <v>0.22600000000000001</v>
      </c>
      <c r="AI231" s="319">
        <v>0.18099999999999999</v>
      </c>
      <c r="AJ231" s="319">
        <v>0.64100000000000001</v>
      </c>
      <c r="AK231" s="319">
        <v>2.72</v>
      </c>
      <c r="AL231" s="320">
        <v>40</v>
      </c>
      <c r="AM231" s="321" t="s">
        <v>481</v>
      </c>
      <c r="AN231" s="321" t="s">
        <v>643</v>
      </c>
      <c r="AO231" s="433">
        <v>0</v>
      </c>
    </row>
    <row r="232" spans="1:41" x14ac:dyDescent="0.25">
      <c r="A232" s="315" t="s">
        <v>397</v>
      </c>
      <c r="B232" s="316">
        <v>100</v>
      </c>
      <c r="C232" s="316" t="s">
        <v>200</v>
      </c>
      <c r="D232" s="319">
        <v>348</v>
      </c>
      <c r="E232" s="319">
        <v>14.63</v>
      </c>
      <c r="F232" s="318">
        <v>75.03</v>
      </c>
      <c r="G232" s="319">
        <v>1.4</v>
      </c>
      <c r="H232" s="319">
        <v>0</v>
      </c>
      <c r="I232" s="317">
        <v>488</v>
      </c>
      <c r="J232" s="319">
        <v>143</v>
      </c>
      <c r="K232" s="317">
        <v>5130</v>
      </c>
      <c r="L232" s="319">
        <v>984</v>
      </c>
      <c r="M232" s="319">
        <v>223</v>
      </c>
      <c r="N232" s="319">
        <v>57</v>
      </c>
      <c r="O232" s="319">
        <v>0</v>
      </c>
      <c r="P232" s="319">
        <v>0</v>
      </c>
      <c r="Q232" s="319">
        <v>0</v>
      </c>
      <c r="R232" s="319">
        <v>0</v>
      </c>
      <c r="S232" s="319">
        <v>0</v>
      </c>
      <c r="T232" s="319">
        <v>0</v>
      </c>
      <c r="U232" s="319">
        <v>40000</v>
      </c>
      <c r="V232" s="319">
        <v>454</v>
      </c>
      <c r="W232" s="319">
        <v>3630</v>
      </c>
      <c r="X232" s="317">
        <v>143000</v>
      </c>
      <c r="Y232" s="318">
        <v>3055</v>
      </c>
      <c r="Z232" s="319">
        <v>258000</v>
      </c>
      <c r="AA232" s="319">
        <v>215000</v>
      </c>
      <c r="AB232" s="318">
        <v>73</v>
      </c>
      <c r="AC232" s="319">
        <v>8000</v>
      </c>
      <c r="AD232" s="319">
        <v>2370</v>
      </c>
      <c r="AE232" s="319">
        <v>7.34</v>
      </c>
      <c r="AF232" s="319">
        <v>0</v>
      </c>
      <c r="AG232" s="319">
        <v>0</v>
      </c>
      <c r="AH232" s="319">
        <v>0.25800000000000001</v>
      </c>
      <c r="AI232" s="319">
        <v>0.19500000000000001</v>
      </c>
      <c r="AJ232" s="319">
        <v>0.55600000000000005</v>
      </c>
      <c r="AK232" s="319">
        <v>0</v>
      </c>
      <c r="AL232" s="320">
        <v>37</v>
      </c>
      <c r="AM232" s="321" t="s">
        <v>481</v>
      </c>
      <c r="AN232" s="321" t="s">
        <v>644</v>
      </c>
      <c r="AO232" s="433">
        <v>0</v>
      </c>
    </row>
    <row r="233" spans="1:41" x14ac:dyDescent="0.25">
      <c r="A233" s="315" t="s">
        <v>284</v>
      </c>
      <c r="B233" s="316">
        <v>100</v>
      </c>
      <c r="C233" s="316" t="s">
        <v>200</v>
      </c>
      <c r="D233" s="319">
        <v>23</v>
      </c>
      <c r="E233" s="319">
        <v>2.86</v>
      </c>
      <c r="F233" s="319">
        <v>3.63</v>
      </c>
      <c r="G233" s="319">
        <v>0.39</v>
      </c>
      <c r="H233" s="318">
        <v>9377</v>
      </c>
      <c r="I233" s="319">
        <v>78</v>
      </c>
      <c r="J233" s="319">
        <v>189</v>
      </c>
      <c r="K233" s="319">
        <v>724</v>
      </c>
      <c r="L233" s="319">
        <v>65</v>
      </c>
      <c r="M233" s="319">
        <v>195</v>
      </c>
      <c r="N233" s="317">
        <v>194</v>
      </c>
      <c r="O233" s="319">
        <v>0</v>
      </c>
      <c r="P233" s="317">
        <v>28100</v>
      </c>
      <c r="Q233" s="319">
        <v>0</v>
      </c>
      <c r="R233" s="318">
        <v>2030</v>
      </c>
      <c r="S233" s="318">
        <v>482.9</v>
      </c>
      <c r="T233" s="319">
        <v>19300</v>
      </c>
      <c r="U233" s="319">
        <v>99000</v>
      </c>
      <c r="V233" s="319">
        <v>130</v>
      </c>
      <c r="W233" s="319">
        <v>2710</v>
      </c>
      <c r="X233" s="319">
        <v>79000</v>
      </c>
      <c r="Y233" s="319">
        <v>897</v>
      </c>
      <c r="Z233" s="319">
        <v>49000</v>
      </c>
      <c r="AA233" s="317">
        <v>558000</v>
      </c>
      <c r="AB233" s="319">
        <v>1</v>
      </c>
      <c r="AC233" s="319">
        <v>79000</v>
      </c>
      <c r="AD233" s="319">
        <v>530</v>
      </c>
      <c r="AE233" s="317">
        <v>91.4</v>
      </c>
      <c r="AF233" s="319">
        <v>2.2000000000000002</v>
      </c>
      <c r="AG233" s="319">
        <v>0</v>
      </c>
      <c r="AH233" s="319">
        <v>6.3E-2</v>
      </c>
      <c r="AI233" s="319">
        <v>0.01</v>
      </c>
      <c r="AJ233" s="319">
        <v>0.16500000000000001</v>
      </c>
      <c r="AK233" s="319">
        <v>0.42</v>
      </c>
      <c r="AL233" s="320">
        <v>15</v>
      </c>
      <c r="AM233" s="321"/>
      <c r="AN233" s="321" t="s">
        <v>645</v>
      </c>
      <c r="AO233" s="433">
        <v>0</v>
      </c>
    </row>
    <row r="234" spans="1:41" x14ac:dyDescent="0.25">
      <c r="A234" s="315" t="s">
        <v>159</v>
      </c>
      <c r="B234" s="316">
        <v>100</v>
      </c>
      <c r="C234" s="316" t="s">
        <v>200</v>
      </c>
      <c r="D234" s="319">
        <v>23</v>
      </c>
      <c r="E234" s="319">
        <v>2.81</v>
      </c>
      <c r="F234" s="319">
        <v>3.4</v>
      </c>
      <c r="G234" s="319">
        <v>0.5</v>
      </c>
      <c r="H234" s="318">
        <v>9801</v>
      </c>
      <c r="I234" s="319">
        <v>16</v>
      </c>
      <c r="J234" s="319">
        <v>138</v>
      </c>
      <c r="K234" s="319">
        <v>388</v>
      </c>
      <c r="L234" s="319">
        <v>47</v>
      </c>
      <c r="M234" s="319">
        <v>100</v>
      </c>
      <c r="N234" s="317">
        <v>98</v>
      </c>
      <c r="O234" s="319">
        <v>0</v>
      </c>
      <c r="P234" s="319">
        <v>14300</v>
      </c>
      <c r="Q234" s="319">
        <v>0</v>
      </c>
      <c r="R234" s="317">
        <v>1940</v>
      </c>
      <c r="S234" s="318">
        <v>461.6</v>
      </c>
      <c r="T234" s="319">
        <v>18400</v>
      </c>
      <c r="U234" s="317">
        <v>127000</v>
      </c>
      <c r="V234" s="319">
        <v>180</v>
      </c>
      <c r="W234" s="319">
        <v>2300</v>
      </c>
      <c r="X234" s="319">
        <v>76000</v>
      </c>
      <c r="Y234" s="319">
        <v>597</v>
      </c>
      <c r="Z234" s="319">
        <v>44000</v>
      </c>
      <c r="AA234" s="319">
        <v>346000</v>
      </c>
      <c r="AB234" s="319">
        <v>1.4</v>
      </c>
      <c r="AC234" s="319">
        <v>322000</v>
      </c>
      <c r="AD234" s="319">
        <v>460</v>
      </c>
      <c r="AE234" s="317">
        <v>91.78</v>
      </c>
      <c r="AF234" s="319">
        <v>2.4</v>
      </c>
      <c r="AG234" s="319">
        <v>0</v>
      </c>
      <c r="AH234" s="319">
        <v>8.1000000000000003E-2</v>
      </c>
      <c r="AI234" s="319">
        <v>1.2999999999999999E-2</v>
      </c>
      <c r="AJ234" s="319">
        <v>0.21099999999999999</v>
      </c>
      <c r="AK234" s="319">
        <v>0.4</v>
      </c>
      <c r="AL234" s="320">
        <v>15</v>
      </c>
      <c r="AM234" s="321"/>
      <c r="AN234" s="321" t="s">
        <v>160</v>
      </c>
      <c r="AO234" s="433">
        <v>0</v>
      </c>
    </row>
    <row r="235" spans="1:41" x14ac:dyDescent="0.25">
      <c r="A235" s="315" t="s">
        <v>80</v>
      </c>
      <c r="B235" s="316">
        <v>100</v>
      </c>
      <c r="C235" s="316" t="s">
        <v>200</v>
      </c>
      <c r="D235" s="319">
        <v>16</v>
      </c>
      <c r="E235" s="319">
        <v>1.21</v>
      </c>
      <c r="F235" s="319">
        <v>3.35</v>
      </c>
      <c r="G235" s="319">
        <v>0.18</v>
      </c>
      <c r="H235" s="319">
        <v>200</v>
      </c>
      <c r="I235" s="319">
        <v>48</v>
      </c>
      <c r="J235" s="319">
        <v>142</v>
      </c>
      <c r="K235" s="319">
        <v>487</v>
      </c>
      <c r="L235" s="319">
        <v>155</v>
      </c>
      <c r="M235" s="319">
        <v>218</v>
      </c>
      <c r="N235" s="319">
        <v>29</v>
      </c>
      <c r="O235" s="319">
        <v>0</v>
      </c>
      <c r="P235" s="317">
        <v>17000</v>
      </c>
      <c r="Q235" s="319">
        <v>0</v>
      </c>
      <c r="R235" s="319">
        <v>120</v>
      </c>
      <c r="S235" s="319">
        <v>3</v>
      </c>
      <c r="T235" s="319">
        <v>6700</v>
      </c>
      <c r="U235" s="319">
        <v>15000</v>
      </c>
      <c r="V235" s="319">
        <v>51</v>
      </c>
      <c r="W235" s="319">
        <v>350</v>
      </c>
      <c r="X235" s="319">
        <v>17000</v>
      </c>
      <c r="Y235" s="319">
        <v>175</v>
      </c>
      <c r="Z235" s="319">
        <v>38000</v>
      </c>
      <c r="AA235" s="319">
        <v>262000</v>
      </c>
      <c r="AB235" s="319">
        <v>0.2</v>
      </c>
      <c r="AC235" s="319">
        <v>2000</v>
      </c>
      <c r="AD235" s="319">
        <v>290</v>
      </c>
      <c r="AE235" s="318">
        <v>94.64</v>
      </c>
      <c r="AF235" s="319">
        <v>1.1000000000000001</v>
      </c>
      <c r="AG235" s="319">
        <v>0</v>
      </c>
      <c r="AH235" s="319">
        <v>4.3999999999999997E-2</v>
      </c>
      <c r="AI235" s="319">
        <v>1.6E-2</v>
      </c>
      <c r="AJ235" s="319">
        <v>8.8999999999999996E-2</v>
      </c>
      <c r="AK235" s="319">
        <v>2.2000000000000002</v>
      </c>
      <c r="AL235" s="320">
        <v>15</v>
      </c>
      <c r="AM235" s="321"/>
      <c r="AN235" s="321" t="s">
        <v>627</v>
      </c>
      <c r="AO235" s="433">
        <v>0</v>
      </c>
    </row>
    <row r="236" spans="1:41" x14ac:dyDescent="0.25">
      <c r="A236" s="315" t="s">
        <v>384</v>
      </c>
      <c r="B236" s="316">
        <v>100</v>
      </c>
      <c r="C236" s="316" t="s">
        <v>200</v>
      </c>
      <c r="D236" s="319">
        <v>92</v>
      </c>
      <c r="E236" s="319">
        <v>15.58</v>
      </c>
      <c r="F236" s="319">
        <v>3.08</v>
      </c>
      <c r="G236" s="319">
        <v>1.38</v>
      </c>
      <c r="H236" s="319">
        <v>33</v>
      </c>
      <c r="I236" s="319">
        <v>20</v>
      </c>
      <c r="J236" s="317">
        <v>412</v>
      </c>
      <c r="K236" s="319">
        <v>2175</v>
      </c>
      <c r="L236" s="319">
        <v>500</v>
      </c>
      <c r="M236" s="319">
        <v>56</v>
      </c>
      <c r="N236" s="319">
        <v>5</v>
      </c>
      <c r="O236" s="317">
        <v>1.3</v>
      </c>
      <c r="P236" s="319">
        <v>4700</v>
      </c>
      <c r="Q236" s="319">
        <v>0</v>
      </c>
      <c r="R236" s="317">
        <v>1200</v>
      </c>
      <c r="S236" s="319">
        <v>0</v>
      </c>
      <c r="T236" s="317">
        <v>65000</v>
      </c>
      <c r="U236" s="319">
        <v>32000</v>
      </c>
      <c r="V236" s="318">
        <v>1891</v>
      </c>
      <c r="W236" s="319">
        <v>680</v>
      </c>
      <c r="X236" s="319">
        <v>33000</v>
      </c>
      <c r="Y236" s="319">
        <v>35</v>
      </c>
      <c r="Z236" s="319">
        <v>221000</v>
      </c>
      <c r="AA236" s="319">
        <v>246000</v>
      </c>
      <c r="AB236" s="317">
        <v>44.8</v>
      </c>
      <c r="AC236" s="319">
        <v>44000</v>
      </c>
      <c r="AD236" s="319">
        <v>1530</v>
      </c>
      <c r="AE236" s="319">
        <v>78.55</v>
      </c>
      <c r="AF236" s="319">
        <v>0</v>
      </c>
      <c r="AG236" s="318">
        <v>233</v>
      </c>
      <c r="AH236" s="319">
        <v>0.35799999999999998</v>
      </c>
      <c r="AI236" s="319">
        <v>0.107</v>
      </c>
      <c r="AJ236" s="319">
        <v>0.52400000000000002</v>
      </c>
      <c r="AK236" s="319">
        <v>0</v>
      </c>
      <c r="AL236" s="320">
        <v>0</v>
      </c>
      <c r="AM236" s="321"/>
      <c r="AN236" s="321" t="s">
        <v>646</v>
      </c>
      <c r="AO236" s="433">
        <v>0</v>
      </c>
    </row>
    <row r="237" spans="1:41" x14ac:dyDescent="0.25">
      <c r="A237" s="315" t="s">
        <v>161</v>
      </c>
      <c r="B237" s="316">
        <v>100</v>
      </c>
      <c r="C237" s="316" t="s">
        <v>200</v>
      </c>
      <c r="D237" s="319">
        <v>175</v>
      </c>
      <c r="E237" s="319">
        <v>17.940000000000001</v>
      </c>
      <c r="F237" s="319">
        <v>7.79</v>
      </c>
      <c r="G237" s="319">
        <v>7.48</v>
      </c>
      <c r="H237" s="319">
        <v>35</v>
      </c>
      <c r="I237" s="319">
        <v>56</v>
      </c>
      <c r="J237" s="318">
        <v>458</v>
      </c>
      <c r="K237" s="319">
        <v>2602</v>
      </c>
      <c r="L237" s="319">
        <v>510</v>
      </c>
      <c r="M237" s="319">
        <v>58</v>
      </c>
      <c r="N237" s="319">
        <v>14</v>
      </c>
      <c r="O237" s="317">
        <v>1.23</v>
      </c>
      <c r="P237" s="319">
        <v>4200</v>
      </c>
      <c r="Q237" s="319">
        <v>0</v>
      </c>
      <c r="R237" s="319">
        <v>0</v>
      </c>
      <c r="S237" s="319">
        <v>0</v>
      </c>
      <c r="T237" s="319">
        <v>0</v>
      </c>
      <c r="U237" s="319">
        <v>39000</v>
      </c>
      <c r="V237" s="318">
        <v>2114</v>
      </c>
      <c r="W237" s="319">
        <v>1010</v>
      </c>
      <c r="X237" s="319">
        <v>38000</v>
      </c>
      <c r="Y237" s="319">
        <v>70</v>
      </c>
      <c r="Z237" s="319">
        <v>251000</v>
      </c>
      <c r="AA237" s="319">
        <v>279000</v>
      </c>
      <c r="AB237" s="318">
        <v>51.8</v>
      </c>
      <c r="AC237" s="319">
        <v>306000</v>
      </c>
      <c r="AD237" s="319">
        <v>1740</v>
      </c>
      <c r="AE237" s="319">
        <v>64.540000000000006</v>
      </c>
      <c r="AF237" s="319">
        <v>0</v>
      </c>
      <c r="AG237" s="318">
        <v>260</v>
      </c>
      <c r="AH237" s="319">
        <v>1.8779999999999999</v>
      </c>
      <c r="AI237" s="319">
        <v>2.7490000000000001</v>
      </c>
      <c r="AJ237" s="317">
        <v>2.1360000000000001</v>
      </c>
      <c r="AK237" s="319">
        <v>0</v>
      </c>
      <c r="AL237" s="320">
        <v>20</v>
      </c>
      <c r="AM237" s="321"/>
      <c r="AN237" s="321" t="s">
        <v>162</v>
      </c>
      <c r="AO237" s="433">
        <v>0</v>
      </c>
    </row>
    <row r="238" spans="1:41" x14ac:dyDescent="0.25">
      <c r="A238" s="315" t="s">
        <v>247</v>
      </c>
      <c r="B238" s="316">
        <v>100</v>
      </c>
      <c r="C238" s="316" t="s">
        <v>200</v>
      </c>
      <c r="D238" s="319">
        <v>32</v>
      </c>
      <c r="E238" s="319">
        <v>0.67</v>
      </c>
      <c r="F238" s="319">
        <v>7.68</v>
      </c>
      <c r="G238" s="319">
        <v>0.3</v>
      </c>
      <c r="H238" s="319">
        <v>12</v>
      </c>
      <c r="I238" s="319">
        <v>24</v>
      </c>
      <c r="J238" s="319">
        <v>22</v>
      </c>
      <c r="K238" s="319">
        <v>386</v>
      </c>
      <c r="L238" s="319">
        <v>125</v>
      </c>
      <c r="M238" s="319">
        <v>47</v>
      </c>
      <c r="N238" s="319">
        <v>24</v>
      </c>
      <c r="O238" s="319">
        <v>0</v>
      </c>
      <c r="P238" s="318">
        <v>58800</v>
      </c>
      <c r="Q238" s="319">
        <v>0</v>
      </c>
      <c r="R238" s="319">
        <v>290</v>
      </c>
      <c r="S238" s="319">
        <v>2.2000000000000002</v>
      </c>
      <c r="T238" s="319">
        <v>5700</v>
      </c>
      <c r="U238" s="319">
        <v>16000</v>
      </c>
      <c r="V238" s="319">
        <v>48</v>
      </c>
      <c r="W238" s="319">
        <v>410</v>
      </c>
      <c r="X238" s="319">
        <v>13000</v>
      </c>
      <c r="Y238" s="319">
        <v>386</v>
      </c>
      <c r="Z238" s="319">
        <v>24000</v>
      </c>
      <c r="AA238" s="319">
        <v>153000</v>
      </c>
      <c r="AB238" s="319">
        <v>0.4</v>
      </c>
      <c r="AC238" s="319">
        <v>1000</v>
      </c>
      <c r="AD238" s="319">
        <v>140</v>
      </c>
      <c r="AE238" s="317">
        <v>90.95</v>
      </c>
      <c r="AF238" s="319">
        <v>2</v>
      </c>
      <c r="AG238" s="319">
        <v>0</v>
      </c>
      <c r="AH238" s="319">
        <v>1.4999999999999999E-2</v>
      </c>
      <c r="AI238" s="319">
        <v>4.2999999999999997E-2</v>
      </c>
      <c r="AJ238" s="319">
        <v>0.155</v>
      </c>
      <c r="AK238" s="319">
        <v>4.8899999999999997</v>
      </c>
      <c r="AL238" s="320">
        <v>40</v>
      </c>
      <c r="AM238" s="321"/>
      <c r="AN238" s="321" t="s">
        <v>647</v>
      </c>
      <c r="AO238" s="433">
        <v>0</v>
      </c>
    </row>
    <row r="239" spans="1:41" x14ac:dyDescent="0.25">
      <c r="A239" s="315" t="s">
        <v>163</v>
      </c>
      <c r="B239" s="316">
        <v>100</v>
      </c>
      <c r="C239" s="316" t="s">
        <v>200</v>
      </c>
      <c r="D239" s="317">
        <v>380</v>
      </c>
      <c r="E239" s="319">
        <v>0.12</v>
      </c>
      <c r="F239" s="318">
        <v>98.09</v>
      </c>
      <c r="G239" s="319">
        <v>0</v>
      </c>
      <c r="H239" s="319">
        <v>0</v>
      </c>
      <c r="I239" s="319">
        <v>0</v>
      </c>
      <c r="J239" s="319">
        <v>0</v>
      </c>
      <c r="K239" s="319">
        <v>110</v>
      </c>
      <c r="L239" s="319">
        <v>132</v>
      </c>
      <c r="M239" s="319">
        <v>41</v>
      </c>
      <c r="N239" s="319">
        <v>1</v>
      </c>
      <c r="O239" s="319">
        <v>0</v>
      </c>
      <c r="P239" s="319">
        <v>0</v>
      </c>
      <c r="Q239" s="319">
        <v>0</v>
      </c>
      <c r="R239" s="319">
        <v>0</v>
      </c>
      <c r="S239" s="319">
        <v>0</v>
      </c>
      <c r="T239" s="319">
        <v>2300</v>
      </c>
      <c r="U239" s="319">
        <v>83000</v>
      </c>
      <c r="V239" s="319">
        <v>47</v>
      </c>
      <c r="W239" s="319">
        <v>710</v>
      </c>
      <c r="X239" s="319">
        <v>9000</v>
      </c>
      <c r="Y239" s="319">
        <v>64</v>
      </c>
      <c r="Z239" s="319">
        <v>4000</v>
      </c>
      <c r="AA239" s="319">
        <v>133000</v>
      </c>
      <c r="AB239" s="319">
        <v>1.2</v>
      </c>
      <c r="AC239" s="319">
        <v>28000</v>
      </c>
      <c r="AD239" s="319">
        <v>30</v>
      </c>
      <c r="AE239" s="319">
        <v>1.34</v>
      </c>
      <c r="AF239" s="319">
        <v>0</v>
      </c>
      <c r="AG239" s="319">
        <v>0</v>
      </c>
      <c r="AH239" s="319">
        <v>0</v>
      </c>
      <c r="AI239" s="319">
        <v>0</v>
      </c>
      <c r="AJ239" s="319">
        <v>0</v>
      </c>
      <c r="AK239" s="318">
        <v>97.02</v>
      </c>
      <c r="AL239" s="323">
        <v>60</v>
      </c>
      <c r="AM239" s="316"/>
      <c r="AN239" s="321" t="s">
        <v>164</v>
      </c>
      <c r="AO239" s="433">
        <v>0</v>
      </c>
    </row>
    <row r="240" spans="1:41" x14ac:dyDescent="0.25">
      <c r="A240" s="315" t="s">
        <v>165</v>
      </c>
      <c r="B240" s="316">
        <v>100</v>
      </c>
      <c r="C240" s="316" t="s">
        <v>200</v>
      </c>
      <c r="D240" s="317">
        <v>389</v>
      </c>
      <c r="E240" s="319">
        <v>0</v>
      </c>
      <c r="F240" s="318">
        <v>99.77</v>
      </c>
      <c r="G240" s="319">
        <v>0</v>
      </c>
      <c r="H240" s="319">
        <v>0</v>
      </c>
      <c r="I240" s="319">
        <v>0</v>
      </c>
      <c r="J240" s="319">
        <v>19</v>
      </c>
      <c r="K240" s="319">
        <v>0</v>
      </c>
      <c r="L240" s="319">
        <v>0</v>
      </c>
      <c r="M240" s="319">
        <v>0</v>
      </c>
      <c r="N240" s="319">
        <v>0</v>
      </c>
      <c r="O240" s="319">
        <v>0</v>
      </c>
      <c r="P240" s="319">
        <v>0</v>
      </c>
      <c r="Q240" s="319">
        <v>0</v>
      </c>
      <c r="R240" s="319">
        <v>0</v>
      </c>
      <c r="S240" s="319">
        <v>0</v>
      </c>
      <c r="T240" s="319">
        <v>0</v>
      </c>
      <c r="U240" s="319">
        <v>1000</v>
      </c>
      <c r="V240" s="319">
        <v>7</v>
      </c>
      <c r="W240" s="319">
        <v>60</v>
      </c>
      <c r="X240" s="319">
        <v>0</v>
      </c>
      <c r="Y240" s="319">
        <v>4</v>
      </c>
      <c r="Z240" s="319">
        <v>0</v>
      </c>
      <c r="AA240" s="319">
        <v>2000</v>
      </c>
      <c r="AB240" s="319">
        <v>0.6</v>
      </c>
      <c r="AC240" s="319">
        <v>2000</v>
      </c>
      <c r="AD240" s="319">
        <v>10</v>
      </c>
      <c r="AE240" s="319">
        <v>0.23</v>
      </c>
      <c r="AF240" s="319">
        <v>0</v>
      </c>
      <c r="AG240" s="319">
        <v>0</v>
      </c>
      <c r="AH240" s="319">
        <v>0</v>
      </c>
      <c r="AI240" s="319">
        <v>0</v>
      </c>
      <c r="AJ240" s="319">
        <v>0</v>
      </c>
      <c r="AK240" s="318">
        <v>97.81</v>
      </c>
      <c r="AL240" s="323">
        <v>66</v>
      </c>
      <c r="AM240" s="316"/>
      <c r="AN240" s="321" t="s">
        <v>166</v>
      </c>
      <c r="AO240" s="433">
        <v>0</v>
      </c>
    </row>
    <row r="241" spans="1:41" x14ac:dyDescent="0.25">
      <c r="A241" s="315" t="s">
        <v>91</v>
      </c>
      <c r="B241" s="316">
        <v>100</v>
      </c>
      <c r="C241" s="316" t="s">
        <v>200</v>
      </c>
      <c r="D241" s="317">
        <v>387</v>
      </c>
      <c r="E241" s="319">
        <v>0</v>
      </c>
      <c r="F241" s="318">
        <v>99.98</v>
      </c>
      <c r="G241" s="319">
        <v>0</v>
      </c>
      <c r="H241" s="319">
        <v>0</v>
      </c>
      <c r="I241" s="319">
        <v>0</v>
      </c>
      <c r="J241" s="319">
        <v>19</v>
      </c>
      <c r="K241" s="319">
        <v>0</v>
      </c>
      <c r="L241" s="319">
        <v>0</v>
      </c>
      <c r="M241" s="319">
        <v>0</v>
      </c>
      <c r="N241" s="319">
        <v>0</v>
      </c>
      <c r="O241" s="319">
        <v>0</v>
      </c>
      <c r="P241" s="319">
        <v>0</v>
      </c>
      <c r="Q241" s="319">
        <v>0</v>
      </c>
      <c r="R241" s="319">
        <v>0</v>
      </c>
      <c r="S241" s="319">
        <v>0</v>
      </c>
      <c r="T241" s="319">
        <v>0</v>
      </c>
      <c r="U241" s="319">
        <v>1000</v>
      </c>
      <c r="V241" s="319">
        <v>7</v>
      </c>
      <c r="W241" s="319">
        <v>50</v>
      </c>
      <c r="X241" s="319">
        <v>0</v>
      </c>
      <c r="Y241" s="319">
        <v>4</v>
      </c>
      <c r="Z241" s="319">
        <v>0</v>
      </c>
      <c r="AA241" s="319">
        <v>2000</v>
      </c>
      <c r="AB241" s="319">
        <v>0.6</v>
      </c>
      <c r="AC241" s="319">
        <v>1000</v>
      </c>
      <c r="AD241" s="319">
        <v>10</v>
      </c>
      <c r="AE241" s="319">
        <v>0.02</v>
      </c>
      <c r="AF241" s="319">
        <v>0</v>
      </c>
      <c r="AG241" s="319">
        <v>0</v>
      </c>
      <c r="AH241" s="319">
        <v>0</v>
      </c>
      <c r="AI241" s="319">
        <v>0</v>
      </c>
      <c r="AJ241" s="319">
        <v>0</v>
      </c>
      <c r="AK241" s="318">
        <v>99.8</v>
      </c>
      <c r="AL241" s="323">
        <v>63</v>
      </c>
      <c r="AM241" s="321"/>
      <c r="AN241" s="321" t="s">
        <v>94</v>
      </c>
      <c r="AO241" s="433">
        <v>0</v>
      </c>
    </row>
    <row r="242" spans="1:41" x14ac:dyDescent="0.25">
      <c r="A242" s="315" t="s">
        <v>267</v>
      </c>
      <c r="B242" s="316">
        <v>100</v>
      </c>
      <c r="C242" s="316" t="s">
        <v>200</v>
      </c>
      <c r="D242" s="318">
        <v>884</v>
      </c>
      <c r="E242" s="319">
        <v>0</v>
      </c>
      <c r="F242" s="319">
        <v>0</v>
      </c>
      <c r="G242" s="318">
        <v>100</v>
      </c>
      <c r="H242" s="319">
        <v>0</v>
      </c>
      <c r="I242" s="319">
        <v>0</v>
      </c>
      <c r="J242" s="319">
        <v>0</v>
      </c>
      <c r="K242" s="319">
        <v>0</v>
      </c>
      <c r="L242" s="319">
        <v>0</v>
      </c>
      <c r="M242" s="319">
        <v>0</v>
      </c>
      <c r="N242" s="319">
        <v>0</v>
      </c>
      <c r="O242" s="319">
        <v>0</v>
      </c>
      <c r="P242" s="319">
        <v>0</v>
      </c>
      <c r="Q242" s="319">
        <v>0</v>
      </c>
      <c r="R242" s="318">
        <v>41080</v>
      </c>
      <c r="S242" s="319">
        <v>5.4</v>
      </c>
      <c r="T242" s="319">
        <v>200</v>
      </c>
      <c r="U242" s="319">
        <v>0</v>
      </c>
      <c r="V242" s="319">
        <v>0</v>
      </c>
      <c r="W242" s="319">
        <v>0</v>
      </c>
      <c r="X242" s="319">
        <v>0</v>
      </c>
      <c r="Y242" s="319">
        <v>0</v>
      </c>
      <c r="Z242" s="319">
        <v>0</v>
      </c>
      <c r="AA242" s="319">
        <v>0</v>
      </c>
      <c r="AB242" s="319">
        <v>0</v>
      </c>
      <c r="AC242" s="319">
        <v>0</v>
      </c>
      <c r="AD242" s="319">
        <v>0</v>
      </c>
      <c r="AE242" s="319">
        <v>0</v>
      </c>
      <c r="AF242" s="319">
        <v>0</v>
      </c>
      <c r="AG242" s="319">
        <v>0</v>
      </c>
      <c r="AH242" s="318">
        <v>10.3</v>
      </c>
      <c r="AI242" s="318">
        <v>19.5</v>
      </c>
      <c r="AJ242" s="318">
        <v>65.7</v>
      </c>
      <c r="AK242" s="319">
        <v>0</v>
      </c>
      <c r="AL242" s="320">
        <v>0</v>
      </c>
      <c r="AM242" s="321" t="s">
        <v>424</v>
      </c>
      <c r="AN242" s="321" t="s">
        <v>648</v>
      </c>
      <c r="AO242" s="433">
        <v>0</v>
      </c>
    </row>
    <row r="243" spans="1:41" x14ac:dyDescent="0.25">
      <c r="A243" s="335" t="s">
        <v>733</v>
      </c>
      <c r="B243" s="336">
        <v>100</v>
      </c>
      <c r="C243" s="336" t="s">
        <v>200</v>
      </c>
      <c r="D243" s="322">
        <v>86</v>
      </c>
      <c r="E243" s="325">
        <v>1.57</v>
      </c>
      <c r="F243" s="325">
        <v>20.12</v>
      </c>
      <c r="G243" s="322">
        <v>0.05</v>
      </c>
      <c r="H243" s="349">
        <v>14187</v>
      </c>
      <c r="I243" s="325">
        <v>78</v>
      </c>
      <c r="J243" s="325">
        <v>61</v>
      </c>
      <c r="K243" s="325">
        <v>557</v>
      </c>
      <c r="L243" s="325">
        <v>800</v>
      </c>
      <c r="M243" s="325">
        <v>209</v>
      </c>
      <c r="N243" s="325">
        <v>11</v>
      </c>
      <c r="O243" s="325">
        <v>0</v>
      </c>
      <c r="P243" s="325">
        <v>2400</v>
      </c>
      <c r="Q243" s="325">
        <v>0</v>
      </c>
      <c r="R243" s="322">
        <v>260</v>
      </c>
      <c r="S243" s="325">
        <v>1.8</v>
      </c>
      <c r="T243" s="325">
        <v>12300</v>
      </c>
      <c r="U243" s="325">
        <v>30000</v>
      </c>
      <c r="V243" s="325">
        <v>151</v>
      </c>
      <c r="W243" s="325">
        <v>610</v>
      </c>
      <c r="X243" s="325">
        <v>25000</v>
      </c>
      <c r="Y243" s="325">
        <v>258</v>
      </c>
      <c r="Z243" s="325">
        <v>47000</v>
      </c>
      <c r="AA243" s="325">
        <v>337000</v>
      </c>
      <c r="AB243" s="325">
        <v>0.6</v>
      </c>
      <c r="AC243" s="325">
        <v>55000</v>
      </c>
      <c r="AD243" s="325">
        <v>300</v>
      </c>
      <c r="AE243" s="325">
        <v>77.28</v>
      </c>
      <c r="AF243" s="325">
        <v>3</v>
      </c>
      <c r="AG243" s="325">
        <v>0</v>
      </c>
      <c r="AH243" s="322">
        <v>1.7999999999999999E-2</v>
      </c>
      <c r="AI243" s="322">
        <v>1E-3</v>
      </c>
      <c r="AJ243" s="322">
        <v>1.4E-2</v>
      </c>
      <c r="AK243" s="325">
        <v>4.18</v>
      </c>
      <c r="AL243" s="323">
        <v>61</v>
      </c>
      <c r="AM243" s="326"/>
      <c r="AN243" s="326" t="s">
        <v>734</v>
      </c>
      <c r="AO243" s="433">
        <v>0</v>
      </c>
    </row>
    <row r="244" spans="1:41" x14ac:dyDescent="0.25">
      <c r="A244" s="315" t="s">
        <v>351</v>
      </c>
      <c r="B244" s="316">
        <v>100</v>
      </c>
      <c r="C244" s="316" t="s">
        <v>200</v>
      </c>
      <c r="D244" s="319">
        <v>121</v>
      </c>
      <c r="E244" s="319">
        <v>19.8</v>
      </c>
      <c r="F244" s="319">
        <v>0</v>
      </c>
      <c r="G244" s="319">
        <v>4.01</v>
      </c>
      <c r="H244" s="319">
        <v>120</v>
      </c>
      <c r="I244" s="319">
        <v>37</v>
      </c>
      <c r="J244" s="319">
        <v>95</v>
      </c>
      <c r="K244" s="318">
        <v>9680</v>
      </c>
      <c r="L244" s="319">
        <v>412</v>
      </c>
      <c r="M244" s="319">
        <v>330</v>
      </c>
      <c r="N244" s="319">
        <v>2</v>
      </c>
      <c r="O244" s="317">
        <v>1.75</v>
      </c>
      <c r="P244" s="319">
        <v>1100</v>
      </c>
      <c r="Q244" s="318">
        <v>390</v>
      </c>
      <c r="R244" s="319">
        <v>500</v>
      </c>
      <c r="S244" s="319">
        <v>0.1</v>
      </c>
      <c r="T244" s="317">
        <v>65000</v>
      </c>
      <c r="U244" s="319">
        <v>4000</v>
      </c>
      <c r="V244" s="319">
        <v>126</v>
      </c>
      <c r="W244" s="319">
        <v>810</v>
      </c>
      <c r="X244" s="319">
        <v>27000</v>
      </c>
      <c r="Y244" s="319">
        <v>19</v>
      </c>
      <c r="Z244" s="319">
        <v>263000</v>
      </c>
      <c r="AA244" s="319">
        <v>288000</v>
      </c>
      <c r="AB244" s="317">
        <v>48.1</v>
      </c>
      <c r="AC244" s="319">
        <v>90000</v>
      </c>
      <c r="AD244" s="319">
        <v>1150</v>
      </c>
      <c r="AE244" s="319">
        <v>75.62</v>
      </c>
      <c r="AF244" s="319">
        <v>0</v>
      </c>
      <c r="AG244" s="319">
        <v>39</v>
      </c>
      <c r="AH244" s="319">
        <v>1.097</v>
      </c>
      <c r="AI244" s="319">
        <v>1.5449999999999999</v>
      </c>
      <c r="AJ244" s="319">
        <v>0.92200000000000004</v>
      </c>
      <c r="AK244" s="319">
        <v>0</v>
      </c>
      <c r="AL244" s="320">
        <v>0</v>
      </c>
      <c r="AM244" s="321"/>
      <c r="AN244" s="321" t="s">
        <v>649</v>
      </c>
      <c r="AO244" s="433">
        <v>0</v>
      </c>
    </row>
    <row r="245" spans="1:41" x14ac:dyDescent="0.25">
      <c r="A245" s="315" t="s">
        <v>352</v>
      </c>
      <c r="B245" s="316">
        <v>100</v>
      </c>
      <c r="C245" s="316" t="s">
        <v>200</v>
      </c>
      <c r="D245" s="319">
        <v>96</v>
      </c>
      <c r="E245" s="317">
        <v>20.079999999999998</v>
      </c>
      <c r="F245" s="319">
        <v>0</v>
      </c>
      <c r="G245" s="319">
        <v>1.7</v>
      </c>
      <c r="H245" s="319">
        <v>0</v>
      </c>
      <c r="I245" s="319">
        <v>41</v>
      </c>
      <c r="J245" s="319">
        <v>63</v>
      </c>
      <c r="K245" s="319">
        <v>3903</v>
      </c>
      <c r="L245" s="319">
        <v>487</v>
      </c>
      <c r="M245" s="319">
        <v>162</v>
      </c>
      <c r="N245" s="319">
        <v>24</v>
      </c>
      <c r="O245" s="317">
        <v>1.58</v>
      </c>
      <c r="P245" s="319">
        <v>0</v>
      </c>
      <c r="Q245" s="318">
        <v>124</v>
      </c>
      <c r="R245" s="319">
        <v>400</v>
      </c>
      <c r="S245" s="319">
        <v>1.4</v>
      </c>
      <c r="T245" s="319">
        <v>42500</v>
      </c>
      <c r="U245" s="319">
        <v>10000</v>
      </c>
      <c r="V245" s="319">
        <v>75</v>
      </c>
      <c r="W245" s="319">
        <v>560</v>
      </c>
      <c r="X245" s="319">
        <v>27000</v>
      </c>
      <c r="Y245" s="319">
        <v>37</v>
      </c>
      <c r="Z245" s="319">
        <v>170000</v>
      </c>
      <c r="AA245" s="319">
        <v>302000</v>
      </c>
      <c r="AB245" s="317">
        <v>41.8</v>
      </c>
      <c r="AC245" s="319">
        <v>52000</v>
      </c>
      <c r="AD245" s="319">
        <v>330</v>
      </c>
      <c r="AE245" s="319">
        <v>78.08</v>
      </c>
      <c r="AF245" s="319">
        <v>0</v>
      </c>
      <c r="AG245" s="319">
        <v>50</v>
      </c>
      <c r="AH245" s="319">
        <v>0.76600000000000001</v>
      </c>
      <c r="AI245" s="319">
        <v>0.65300000000000002</v>
      </c>
      <c r="AJ245" s="319">
        <v>0.47599999999999998</v>
      </c>
      <c r="AK245" s="319">
        <v>0</v>
      </c>
      <c r="AL245" s="320">
        <v>0</v>
      </c>
      <c r="AM245" s="321"/>
      <c r="AN245" s="321" t="s">
        <v>650</v>
      </c>
      <c r="AO245" s="433">
        <v>0</v>
      </c>
    </row>
    <row r="246" spans="1:41" x14ac:dyDescent="0.25">
      <c r="A246" s="315" t="s">
        <v>283</v>
      </c>
      <c r="B246" s="316">
        <v>100</v>
      </c>
      <c r="C246" s="316" t="s">
        <v>200</v>
      </c>
      <c r="D246" s="319">
        <v>18</v>
      </c>
      <c r="E246" s="319">
        <v>0.88</v>
      </c>
      <c r="F246" s="319">
        <v>3.92</v>
      </c>
      <c r="G246" s="319">
        <v>0.2</v>
      </c>
      <c r="H246" s="317">
        <v>833</v>
      </c>
      <c r="I246" s="319">
        <v>37</v>
      </c>
      <c r="J246" s="319">
        <v>19</v>
      </c>
      <c r="K246" s="319">
        <v>594</v>
      </c>
      <c r="L246" s="319">
        <v>89</v>
      </c>
      <c r="M246" s="319">
        <v>80</v>
      </c>
      <c r="N246" s="319">
        <v>15</v>
      </c>
      <c r="O246" s="319">
        <v>0</v>
      </c>
      <c r="P246" s="319">
        <v>12700</v>
      </c>
      <c r="Q246" s="319">
        <v>0</v>
      </c>
      <c r="R246" s="319">
        <v>540</v>
      </c>
      <c r="S246" s="317">
        <v>7.9</v>
      </c>
      <c r="T246" s="319">
        <v>6700</v>
      </c>
      <c r="U246" s="319">
        <v>10000</v>
      </c>
      <c r="V246" s="319">
        <v>59</v>
      </c>
      <c r="W246" s="319">
        <v>270</v>
      </c>
      <c r="X246" s="319">
        <v>11000</v>
      </c>
      <c r="Y246" s="319">
        <v>114</v>
      </c>
      <c r="Z246" s="319">
        <v>24000</v>
      </c>
      <c r="AA246" s="319">
        <v>237000</v>
      </c>
      <c r="AB246" s="319">
        <v>0</v>
      </c>
      <c r="AC246" s="319">
        <v>5000</v>
      </c>
      <c r="AD246" s="319">
        <v>170</v>
      </c>
      <c r="AE246" s="318">
        <v>94.5</v>
      </c>
      <c r="AF246" s="319">
        <v>1.2</v>
      </c>
      <c r="AG246" s="319">
        <v>0</v>
      </c>
      <c r="AH246" s="319">
        <v>2.8000000000000001E-2</v>
      </c>
      <c r="AI246" s="319">
        <v>3.1E-2</v>
      </c>
      <c r="AJ246" s="319">
        <v>8.3000000000000004E-2</v>
      </c>
      <c r="AK246" s="319">
        <v>2.63</v>
      </c>
      <c r="AL246" s="320">
        <v>30</v>
      </c>
      <c r="AM246" s="316"/>
      <c r="AN246" s="321" t="s">
        <v>651</v>
      </c>
      <c r="AO246" s="433">
        <v>0</v>
      </c>
    </row>
    <row r="247" spans="1:41" x14ac:dyDescent="0.25">
      <c r="A247" s="315" t="s">
        <v>167</v>
      </c>
      <c r="B247" s="316">
        <v>100</v>
      </c>
      <c r="C247" s="316" t="s">
        <v>200</v>
      </c>
      <c r="D247" s="319">
        <v>17</v>
      </c>
      <c r="E247" s="319">
        <v>0.78</v>
      </c>
      <c r="F247" s="319">
        <v>4</v>
      </c>
      <c r="G247" s="319">
        <v>0.13</v>
      </c>
      <c r="H247" s="319">
        <v>117</v>
      </c>
      <c r="I247" s="319">
        <v>45</v>
      </c>
      <c r="J247" s="319">
        <v>55</v>
      </c>
      <c r="K247" s="319">
        <v>712</v>
      </c>
      <c r="L247" s="319">
        <v>118</v>
      </c>
      <c r="M247" s="319">
        <v>111</v>
      </c>
      <c r="N247" s="319">
        <v>8</v>
      </c>
      <c r="O247" s="319">
        <v>0</v>
      </c>
      <c r="P247" s="319">
        <v>9300</v>
      </c>
      <c r="Q247" s="319">
        <v>0</v>
      </c>
      <c r="R247" s="319">
        <v>680</v>
      </c>
      <c r="S247" s="319">
        <v>2.9</v>
      </c>
      <c r="T247" s="319">
        <v>7000</v>
      </c>
      <c r="U247" s="319">
        <v>31000</v>
      </c>
      <c r="V247" s="319">
        <v>69</v>
      </c>
      <c r="W247" s="319">
        <v>970</v>
      </c>
      <c r="X247" s="319">
        <v>11000</v>
      </c>
      <c r="Y247" s="319">
        <v>77</v>
      </c>
      <c r="Z247" s="319">
        <v>19000</v>
      </c>
      <c r="AA247" s="319">
        <v>188000</v>
      </c>
      <c r="AB247" s="319">
        <v>0.1</v>
      </c>
      <c r="AC247" s="319">
        <v>10000</v>
      </c>
      <c r="AD247" s="319">
        <v>140</v>
      </c>
      <c r="AE247" s="318">
        <v>94.28</v>
      </c>
      <c r="AF247" s="319">
        <v>1</v>
      </c>
      <c r="AG247" s="319">
        <v>0</v>
      </c>
      <c r="AH247" s="319">
        <v>1.7999999999999999E-2</v>
      </c>
      <c r="AI247" s="319">
        <v>2.1000000000000001E-2</v>
      </c>
      <c r="AJ247" s="319">
        <v>5.1999999999999998E-2</v>
      </c>
      <c r="AK247" s="319">
        <v>2.38</v>
      </c>
      <c r="AL247" s="320">
        <v>30</v>
      </c>
      <c r="AM247" s="316"/>
      <c r="AN247" s="321" t="s">
        <v>168</v>
      </c>
      <c r="AO247" s="433">
        <v>0</v>
      </c>
    </row>
    <row r="248" spans="1:41" x14ac:dyDescent="0.25">
      <c r="A248" s="315" t="s">
        <v>169</v>
      </c>
      <c r="B248" s="316">
        <v>100</v>
      </c>
      <c r="C248" s="316" t="s">
        <v>200</v>
      </c>
      <c r="D248" s="319">
        <v>16</v>
      </c>
      <c r="E248" s="319">
        <v>1.1599999999999999</v>
      </c>
      <c r="F248" s="319">
        <v>3.18</v>
      </c>
      <c r="G248" s="319">
        <v>0.19</v>
      </c>
      <c r="H248" s="317">
        <v>1496</v>
      </c>
      <c r="I248" s="319">
        <v>46</v>
      </c>
      <c r="J248" s="319">
        <v>34</v>
      </c>
      <c r="K248" s="319">
        <v>593</v>
      </c>
      <c r="L248" s="319">
        <v>186</v>
      </c>
      <c r="M248" s="319">
        <v>60</v>
      </c>
      <c r="N248" s="319">
        <v>29</v>
      </c>
      <c r="O248" s="319">
        <v>0</v>
      </c>
      <c r="P248" s="319">
        <v>16000</v>
      </c>
      <c r="Q248" s="319">
        <v>0</v>
      </c>
      <c r="R248" s="319">
        <v>0</v>
      </c>
      <c r="S248" s="319">
        <v>0</v>
      </c>
      <c r="T248" s="319">
        <v>0</v>
      </c>
      <c r="U248" s="319">
        <v>5000</v>
      </c>
      <c r="V248" s="319">
        <v>62</v>
      </c>
      <c r="W248" s="319">
        <v>470</v>
      </c>
      <c r="X248" s="319">
        <v>8000</v>
      </c>
      <c r="Y248" s="319">
        <v>88</v>
      </c>
      <c r="Z248" s="319">
        <v>29000</v>
      </c>
      <c r="AA248" s="319">
        <v>212000</v>
      </c>
      <c r="AB248" s="319">
        <v>0.4</v>
      </c>
      <c r="AC248" s="319">
        <v>42000</v>
      </c>
      <c r="AD248" s="319">
        <v>140</v>
      </c>
      <c r="AE248" s="318">
        <v>94.78</v>
      </c>
      <c r="AF248" s="319">
        <v>0.9</v>
      </c>
      <c r="AG248" s="319">
        <v>0</v>
      </c>
      <c r="AH248" s="319">
        <v>2.5000000000000001E-2</v>
      </c>
      <c r="AI248" s="319">
        <v>2.8000000000000001E-2</v>
      </c>
      <c r="AJ248" s="319">
        <v>7.5999999999999998E-2</v>
      </c>
      <c r="AK248" s="319">
        <v>0</v>
      </c>
      <c r="AL248" s="320">
        <v>30</v>
      </c>
      <c r="AM248" s="321"/>
      <c r="AN248" s="321" t="s">
        <v>170</v>
      </c>
      <c r="AO248" s="433">
        <v>0</v>
      </c>
    </row>
    <row r="249" spans="1:41" x14ac:dyDescent="0.25">
      <c r="A249" s="315" t="s">
        <v>171</v>
      </c>
      <c r="B249" s="316">
        <v>100</v>
      </c>
      <c r="C249" s="316" t="s">
        <v>200</v>
      </c>
      <c r="D249" s="319">
        <v>15</v>
      </c>
      <c r="E249" s="319">
        <v>0.98</v>
      </c>
      <c r="F249" s="319">
        <v>2.98</v>
      </c>
      <c r="G249" s="319">
        <v>0.26</v>
      </c>
      <c r="H249" s="319">
        <v>0</v>
      </c>
      <c r="I249" s="319">
        <v>41</v>
      </c>
      <c r="J249" s="319">
        <v>47</v>
      </c>
      <c r="K249" s="319">
        <v>1179</v>
      </c>
      <c r="L249" s="319">
        <v>110</v>
      </c>
      <c r="M249" s="319">
        <v>56</v>
      </c>
      <c r="N249" s="319">
        <v>30</v>
      </c>
      <c r="O249" s="319">
        <v>0</v>
      </c>
      <c r="P249" s="319">
        <v>9000</v>
      </c>
      <c r="Q249" s="319">
        <v>0</v>
      </c>
      <c r="R249" s="319">
        <v>0</v>
      </c>
      <c r="S249" s="319">
        <v>0</v>
      </c>
      <c r="T249" s="319">
        <v>0</v>
      </c>
      <c r="U249" s="319">
        <v>11000</v>
      </c>
      <c r="V249" s="319">
        <v>101</v>
      </c>
      <c r="W249" s="319">
        <v>490</v>
      </c>
      <c r="X249" s="319">
        <v>12000</v>
      </c>
      <c r="Y249" s="319">
        <v>120</v>
      </c>
      <c r="Z249" s="319">
        <v>36000</v>
      </c>
      <c r="AA249" s="319">
        <v>258000</v>
      </c>
      <c r="AB249" s="319">
        <v>0.4</v>
      </c>
      <c r="AC249" s="319">
        <v>23000</v>
      </c>
      <c r="AD249" s="319">
        <v>280</v>
      </c>
      <c r="AE249" s="318">
        <v>95.28</v>
      </c>
      <c r="AF249" s="319">
        <v>0.7</v>
      </c>
      <c r="AG249" s="319">
        <v>0</v>
      </c>
      <c r="AH249" s="319">
        <v>3.5999999999999997E-2</v>
      </c>
      <c r="AI249" s="319">
        <v>0.04</v>
      </c>
      <c r="AJ249" s="319">
        <v>0.108</v>
      </c>
      <c r="AK249" s="319">
        <v>0</v>
      </c>
      <c r="AL249" s="320">
        <v>30</v>
      </c>
      <c r="AM249" s="316"/>
      <c r="AN249" s="321" t="s">
        <v>172</v>
      </c>
      <c r="AO249" s="433">
        <v>0</v>
      </c>
    </row>
    <row r="250" spans="1:41" x14ac:dyDescent="0.25">
      <c r="A250" s="315" t="s">
        <v>304</v>
      </c>
      <c r="B250" s="316">
        <v>100</v>
      </c>
      <c r="C250" s="316" t="s">
        <v>200</v>
      </c>
      <c r="D250" s="317">
        <v>489</v>
      </c>
      <c r="E250" s="319">
        <v>7.79</v>
      </c>
      <c r="F250" s="317">
        <v>65.56</v>
      </c>
      <c r="G250" s="317">
        <v>23.36</v>
      </c>
      <c r="H250" s="319">
        <v>3</v>
      </c>
      <c r="I250" s="319">
        <v>15</v>
      </c>
      <c r="J250" s="319">
        <v>100</v>
      </c>
      <c r="K250" s="319">
        <v>1262</v>
      </c>
      <c r="L250" s="317">
        <v>1185</v>
      </c>
      <c r="M250" s="319">
        <v>213</v>
      </c>
      <c r="N250" s="319">
        <v>20</v>
      </c>
      <c r="O250" s="319">
        <v>0.36</v>
      </c>
      <c r="P250" s="319">
        <v>0</v>
      </c>
      <c r="Q250" s="319">
        <v>0</v>
      </c>
      <c r="R250" s="318">
        <v>4290</v>
      </c>
      <c r="S250" s="317">
        <v>20.9</v>
      </c>
      <c r="T250" s="319">
        <v>19400</v>
      </c>
      <c r="U250" s="318">
        <v>174000</v>
      </c>
      <c r="V250" s="317">
        <v>523</v>
      </c>
      <c r="W250" s="319">
        <v>2320</v>
      </c>
      <c r="X250" s="317">
        <v>146000</v>
      </c>
      <c r="Y250" s="319">
        <v>0</v>
      </c>
      <c r="Z250" s="319">
        <v>200000</v>
      </c>
      <c r="AA250" s="319">
        <v>215000</v>
      </c>
      <c r="AB250" s="319">
        <v>6.7</v>
      </c>
      <c r="AC250" s="317">
        <v>421000</v>
      </c>
      <c r="AD250" s="319">
        <v>2460</v>
      </c>
      <c r="AE250" s="319">
        <v>1.85</v>
      </c>
      <c r="AF250" s="319">
        <v>5.3</v>
      </c>
      <c r="AG250" s="319">
        <v>0</v>
      </c>
      <c r="AH250" s="319">
        <v>2.81</v>
      </c>
      <c r="AI250" s="317">
        <v>6.7889999999999997</v>
      </c>
      <c r="AJ250" s="318">
        <v>11.247999999999999</v>
      </c>
      <c r="AK250" s="319">
        <v>1</v>
      </c>
      <c r="AL250" s="323">
        <v>64</v>
      </c>
      <c r="AM250" s="316"/>
      <c r="AN250" s="431" t="s">
        <v>304</v>
      </c>
      <c r="AO250" s="433">
        <v>0</v>
      </c>
    </row>
    <row r="251" spans="1:41" x14ac:dyDescent="0.25">
      <c r="A251" s="315" t="s">
        <v>348</v>
      </c>
      <c r="B251" s="316">
        <v>100</v>
      </c>
      <c r="C251" s="316" t="s">
        <v>200</v>
      </c>
      <c r="D251" s="319">
        <v>148</v>
      </c>
      <c r="E251" s="317">
        <v>20.77</v>
      </c>
      <c r="F251" s="319">
        <v>0</v>
      </c>
      <c r="G251" s="319">
        <v>6.61</v>
      </c>
      <c r="H251" s="319">
        <v>57</v>
      </c>
      <c r="I251" s="319">
        <v>350</v>
      </c>
      <c r="J251" s="317">
        <v>330</v>
      </c>
      <c r="K251" s="319">
        <v>4500</v>
      </c>
      <c r="L251" s="318">
        <v>1940</v>
      </c>
      <c r="M251" s="319">
        <v>200</v>
      </c>
      <c r="N251" s="319">
        <v>13</v>
      </c>
      <c r="O251" s="318">
        <v>7.79</v>
      </c>
      <c r="P251" s="319">
        <v>500</v>
      </c>
      <c r="Q251" s="318">
        <v>155</v>
      </c>
      <c r="R251" s="319">
        <v>200</v>
      </c>
      <c r="S251" s="319">
        <v>0.1</v>
      </c>
      <c r="T251" s="317">
        <v>65000</v>
      </c>
      <c r="U251" s="319">
        <v>43000</v>
      </c>
      <c r="V251" s="319">
        <v>188</v>
      </c>
      <c r="W251" s="319">
        <v>1500</v>
      </c>
      <c r="X251" s="319">
        <v>22000</v>
      </c>
      <c r="Y251" s="319">
        <v>851</v>
      </c>
      <c r="Z251" s="319">
        <v>245000</v>
      </c>
      <c r="AA251" s="319">
        <v>361000</v>
      </c>
      <c r="AB251" s="319">
        <v>12.6</v>
      </c>
      <c r="AC251" s="319">
        <v>52000</v>
      </c>
      <c r="AD251" s="319">
        <v>660</v>
      </c>
      <c r="AE251" s="319">
        <v>71.42</v>
      </c>
      <c r="AF251" s="319">
        <v>0</v>
      </c>
      <c r="AG251" s="319">
        <v>58</v>
      </c>
      <c r="AH251" s="319">
        <v>1.149</v>
      </c>
      <c r="AI251" s="319">
        <v>3.254</v>
      </c>
      <c r="AJ251" s="319">
        <v>1.4990000000000001</v>
      </c>
      <c r="AK251" s="319">
        <v>0</v>
      </c>
      <c r="AL251" s="320">
        <v>0</v>
      </c>
      <c r="AM251" s="321"/>
      <c r="AN251" s="321" t="s">
        <v>652</v>
      </c>
      <c r="AO251" s="433">
        <v>0</v>
      </c>
    </row>
    <row r="252" spans="1:41" x14ac:dyDescent="0.25">
      <c r="A252" s="315" t="s">
        <v>349</v>
      </c>
      <c r="B252" s="316">
        <v>100</v>
      </c>
      <c r="C252" s="316" t="s">
        <v>200</v>
      </c>
      <c r="D252" s="319">
        <v>144</v>
      </c>
      <c r="E252" s="318">
        <v>23.33</v>
      </c>
      <c r="F252" s="319">
        <v>0</v>
      </c>
      <c r="G252" s="319">
        <v>4.9000000000000004</v>
      </c>
      <c r="H252" s="317">
        <v>2183</v>
      </c>
      <c r="I252" s="319">
        <v>241</v>
      </c>
      <c r="J252" s="319">
        <v>251</v>
      </c>
      <c r="K252" s="318">
        <v>8654</v>
      </c>
      <c r="L252" s="317">
        <v>1054</v>
      </c>
      <c r="M252" s="317">
        <v>455</v>
      </c>
      <c r="N252" s="319">
        <v>2</v>
      </c>
      <c r="O252" s="318">
        <v>9.43</v>
      </c>
      <c r="P252" s="319">
        <v>0</v>
      </c>
      <c r="Q252" s="318">
        <v>227</v>
      </c>
      <c r="R252" s="317">
        <v>1000</v>
      </c>
      <c r="S252" s="319">
        <v>0</v>
      </c>
      <c r="T252" s="317">
        <v>65000</v>
      </c>
      <c r="U252" s="319">
        <v>8000</v>
      </c>
      <c r="V252" s="319">
        <v>86</v>
      </c>
      <c r="W252" s="319">
        <v>1020</v>
      </c>
      <c r="X252" s="319">
        <v>50000</v>
      </c>
      <c r="Y252" s="319">
        <v>15</v>
      </c>
      <c r="Z252" s="319">
        <v>254000</v>
      </c>
      <c r="AA252" s="319">
        <v>252000</v>
      </c>
      <c r="AB252" s="317">
        <v>36.5</v>
      </c>
      <c r="AC252" s="319">
        <v>39000</v>
      </c>
      <c r="AD252" s="319">
        <v>600</v>
      </c>
      <c r="AE252" s="319">
        <v>68.09</v>
      </c>
      <c r="AF252" s="319">
        <v>0</v>
      </c>
      <c r="AG252" s="319">
        <v>38</v>
      </c>
      <c r="AH252" s="319">
        <v>1.2569999999999999</v>
      </c>
      <c r="AI252" s="319">
        <v>1.6</v>
      </c>
      <c r="AJ252" s="319">
        <v>1.4330000000000001</v>
      </c>
      <c r="AK252" s="319">
        <v>0</v>
      </c>
      <c r="AL252" s="320">
        <v>0</v>
      </c>
      <c r="AM252" s="321"/>
      <c r="AN252" s="321" t="s">
        <v>653</v>
      </c>
      <c r="AO252" s="433">
        <v>0</v>
      </c>
    </row>
    <row r="253" spans="1:41" x14ac:dyDescent="0.25">
      <c r="A253" s="315" t="s">
        <v>368</v>
      </c>
      <c r="B253" s="316">
        <v>100</v>
      </c>
      <c r="C253" s="316" t="s">
        <v>200</v>
      </c>
      <c r="D253" s="319">
        <v>128</v>
      </c>
      <c r="E253" s="318">
        <v>23.62</v>
      </c>
      <c r="F253" s="319">
        <v>0</v>
      </c>
      <c r="G253" s="319">
        <v>2.97</v>
      </c>
      <c r="H253" s="319">
        <v>19</v>
      </c>
      <c r="I253" s="319">
        <v>8</v>
      </c>
      <c r="J253" s="319">
        <v>44</v>
      </c>
      <c r="K253" s="317">
        <v>5799</v>
      </c>
      <c r="L253" s="319">
        <v>124</v>
      </c>
      <c r="M253" s="319">
        <v>217</v>
      </c>
      <c r="N253" s="319">
        <v>2</v>
      </c>
      <c r="O253" s="317">
        <v>1.17</v>
      </c>
      <c r="P253" s="319">
        <v>0</v>
      </c>
      <c r="Q253" s="319">
        <v>0</v>
      </c>
      <c r="R253" s="319">
        <v>0</v>
      </c>
      <c r="S253" s="319">
        <v>0</v>
      </c>
      <c r="T253" s="319">
        <v>0</v>
      </c>
      <c r="U253" s="319">
        <v>14000</v>
      </c>
      <c r="V253" s="319">
        <v>39</v>
      </c>
      <c r="W253" s="319">
        <v>970</v>
      </c>
      <c r="X253" s="319">
        <v>33000</v>
      </c>
      <c r="Y253" s="319">
        <v>19</v>
      </c>
      <c r="Z253" s="319">
        <v>217000</v>
      </c>
      <c r="AA253" s="319">
        <v>237000</v>
      </c>
      <c r="AB253" s="318">
        <v>65.7</v>
      </c>
      <c r="AC253" s="319">
        <v>50000</v>
      </c>
      <c r="AD253" s="319">
        <v>480</v>
      </c>
      <c r="AE253" s="319">
        <v>74.02</v>
      </c>
      <c r="AF253" s="319">
        <v>0</v>
      </c>
      <c r="AG253" s="319">
        <v>42</v>
      </c>
      <c r="AH253" s="319">
        <v>0.79200000000000004</v>
      </c>
      <c r="AI253" s="319">
        <v>0.78400000000000003</v>
      </c>
      <c r="AJ253" s="319">
        <v>1.109</v>
      </c>
      <c r="AK253" s="319">
        <v>0</v>
      </c>
      <c r="AL253" s="320">
        <v>0</v>
      </c>
      <c r="AM253" s="321"/>
      <c r="AN253" s="321" t="s">
        <v>654</v>
      </c>
      <c r="AO253" s="433">
        <v>0</v>
      </c>
    </row>
    <row r="254" spans="1:41" x14ac:dyDescent="0.25">
      <c r="A254" s="315" t="s">
        <v>350</v>
      </c>
      <c r="B254" s="316">
        <v>100</v>
      </c>
      <c r="C254" s="316" t="s">
        <v>200</v>
      </c>
      <c r="D254" s="319">
        <v>108</v>
      </c>
      <c r="E254" s="318">
        <v>23.38</v>
      </c>
      <c r="F254" s="319">
        <v>0</v>
      </c>
      <c r="G254" s="319">
        <v>0.95</v>
      </c>
      <c r="H254" s="319">
        <v>60</v>
      </c>
      <c r="I254" s="317">
        <v>434</v>
      </c>
      <c r="J254" s="319">
        <v>47</v>
      </c>
      <c r="K254" s="318">
        <v>9800</v>
      </c>
      <c r="L254" s="319">
        <v>750</v>
      </c>
      <c r="M254" s="318">
        <v>900</v>
      </c>
      <c r="N254" s="319">
        <v>2</v>
      </c>
      <c r="O254" s="319">
        <v>0.52</v>
      </c>
      <c r="P254" s="319">
        <v>1000</v>
      </c>
      <c r="Q254" s="317">
        <v>44</v>
      </c>
      <c r="R254" s="319">
        <v>500</v>
      </c>
      <c r="S254" s="319">
        <v>0.1</v>
      </c>
      <c r="T254" s="317">
        <v>65000</v>
      </c>
      <c r="U254" s="319">
        <v>16000</v>
      </c>
      <c r="V254" s="319">
        <v>64</v>
      </c>
      <c r="W254" s="319">
        <v>730</v>
      </c>
      <c r="X254" s="319">
        <v>50000</v>
      </c>
      <c r="Y254" s="319">
        <v>15</v>
      </c>
      <c r="Z254" s="319">
        <v>191000</v>
      </c>
      <c r="AA254" s="319">
        <v>444000</v>
      </c>
      <c r="AB254" s="317">
        <v>36.5</v>
      </c>
      <c r="AC254" s="319">
        <v>37000</v>
      </c>
      <c r="AD254" s="319">
        <v>520</v>
      </c>
      <c r="AE254" s="319">
        <v>70.989999999999995</v>
      </c>
      <c r="AF254" s="319">
        <v>0</v>
      </c>
      <c r="AG254" s="319">
        <v>45</v>
      </c>
      <c r="AH254" s="319">
        <v>0.23499999999999999</v>
      </c>
      <c r="AI254" s="319">
        <v>0.154</v>
      </c>
      <c r="AJ254" s="319">
        <v>0.28399999999999997</v>
      </c>
      <c r="AK254" s="319">
        <v>0</v>
      </c>
      <c r="AL254" s="320">
        <v>0</v>
      </c>
      <c r="AM254" s="321"/>
      <c r="AN254" s="321" t="s">
        <v>655</v>
      </c>
      <c r="AO254" s="433">
        <v>0</v>
      </c>
    </row>
    <row r="255" spans="1:41" x14ac:dyDescent="0.25">
      <c r="A255" s="315" t="s">
        <v>311</v>
      </c>
      <c r="B255" s="316">
        <v>100</v>
      </c>
      <c r="C255" s="316" t="s">
        <v>200</v>
      </c>
      <c r="D255" s="319">
        <v>124</v>
      </c>
      <c r="E255" s="319">
        <v>19.600000000000001</v>
      </c>
      <c r="F255" s="319">
        <v>2.93</v>
      </c>
      <c r="G255" s="319">
        <v>3.8</v>
      </c>
      <c r="H255" s="319">
        <v>0</v>
      </c>
      <c r="I255" s="319">
        <v>50</v>
      </c>
      <c r="J255" s="319">
        <v>250</v>
      </c>
      <c r="K255" s="319">
        <v>3530</v>
      </c>
      <c r="L255" s="319">
        <v>0</v>
      </c>
      <c r="M255" s="319">
        <v>230</v>
      </c>
      <c r="N255" s="319">
        <v>6</v>
      </c>
      <c r="O255" s="319">
        <v>0.26</v>
      </c>
      <c r="P255" s="319">
        <v>0</v>
      </c>
      <c r="Q255" s="322">
        <v>2</v>
      </c>
      <c r="R255" s="319">
        <v>390</v>
      </c>
      <c r="S255" s="319">
        <v>0</v>
      </c>
      <c r="T255" s="319">
        <v>59100</v>
      </c>
      <c r="U255" s="319">
        <v>5000</v>
      </c>
      <c r="V255" s="319">
        <v>110</v>
      </c>
      <c r="W255" s="319">
        <v>1350</v>
      </c>
      <c r="X255" s="319">
        <v>20000</v>
      </c>
      <c r="Y255" s="319">
        <v>0</v>
      </c>
      <c r="Z255" s="319">
        <v>304000</v>
      </c>
      <c r="AA255" s="319">
        <v>299000</v>
      </c>
      <c r="AB255" s="317">
        <v>37</v>
      </c>
      <c r="AC255" s="318">
        <v>1038000</v>
      </c>
      <c r="AD255" s="319">
        <v>2360</v>
      </c>
      <c r="AE255" s="319">
        <v>72</v>
      </c>
      <c r="AF255" s="319">
        <v>0</v>
      </c>
      <c r="AG255" s="317">
        <v>67</v>
      </c>
      <c r="AH255" s="319">
        <v>1.0900000000000001</v>
      </c>
      <c r="AI255" s="319">
        <v>0.86399999999999999</v>
      </c>
      <c r="AJ255" s="319">
        <v>1.1479999999999999</v>
      </c>
      <c r="AK255" s="319">
        <v>0</v>
      </c>
      <c r="AL255" s="320">
        <v>0</v>
      </c>
      <c r="AM255" s="321"/>
      <c r="AN255" s="321" t="s">
        <v>656</v>
      </c>
      <c r="AO255" s="433">
        <v>0</v>
      </c>
    </row>
    <row r="256" spans="1:41" x14ac:dyDescent="0.25">
      <c r="A256" s="315" t="s">
        <v>316</v>
      </c>
      <c r="B256" s="316">
        <v>100</v>
      </c>
      <c r="C256" s="316" t="s">
        <v>200</v>
      </c>
      <c r="D256" s="319">
        <v>111</v>
      </c>
      <c r="E256" s="318">
        <v>24.6</v>
      </c>
      <c r="F256" s="319">
        <v>0</v>
      </c>
      <c r="G256" s="319">
        <v>0.65</v>
      </c>
      <c r="H256" s="319">
        <v>0</v>
      </c>
      <c r="I256" s="319">
        <v>41</v>
      </c>
      <c r="J256" s="319">
        <v>118</v>
      </c>
      <c r="K256" s="317">
        <v>6255</v>
      </c>
      <c r="L256" s="319">
        <v>717</v>
      </c>
      <c r="M256" s="318">
        <v>580</v>
      </c>
      <c r="N256" s="319">
        <v>8</v>
      </c>
      <c r="O256" s="319">
        <v>0.47</v>
      </c>
      <c r="P256" s="319">
        <v>0</v>
      </c>
      <c r="Q256" s="319">
        <v>0</v>
      </c>
      <c r="R256" s="319">
        <v>0</v>
      </c>
      <c r="S256" s="319">
        <v>0</v>
      </c>
      <c r="T256" s="319">
        <v>0</v>
      </c>
      <c r="U256" s="319">
        <v>10000</v>
      </c>
      <c r="V256" s="319">
        <v>116</v>
      </c>
      <c r="W256" s="319">
        <v>1170</v>
      </c>
      <c r="X256" s="319">
        <v>28000</v>
      </c>
      <c r="Y256" s="319">
        <v>21</v>
      </c>
      <c r="Z256" s="319">
        <v>206000</v>
      </c>
      <c r="AA256" s="319">
        <v>293000</v>
      </c>
      <c r="AB256" s="319">
        <v>24.4</v>
      </c>
      <c r="AC256" s="319">
        <v>49000</v>
      </c>
      <c r="AD256" s="319">
        <v>1240</v>
      </c>
      <c r="AE256" s="319">
        <v>74.12</v>
      </c>
      <c r="AF256" s="319">
        <v>0</v>
      </c>
      <c r="AG256" s="317">
        <v>62</v>
      </c>
      <c r="AH256" s="319">
        <v>0.21</v>
      </c>
      <c r="AI256" s="319">
        <v>0.11</v>
      </c>
      <c r="AJ256" s="319">
        <v>0.17</v>
      </c>
      <c r="AK256" s="319">
        <v>0</v>
      </c>
      <c r="AL256" s="320">
        <v>0</v>
      </c>
      <c r="AM256" s="321"/>
      <c r="AN256" s="321" t="s">
        <v>657</v>
      </c>
      <c r="AO256" s="433">
        <v>0</v>
      </c>
    </row>
    <row r="257" spans="1:41" x14ac:dyDescent="0.25">
      <c r="A257" s="315" t="s">
        <v>315</v>
      </c>
      <c r="B257" s="316">
        <v>100</v>
      </c>
      <c r="C257" s="316" t="s">
        <v>200</v>
      </c>
      <c r="D257" s="319">
        <v>108</v>
      </c>
      <c r="E257" s="317">
        <v>20.350000000000001</v>
      </c>
      <c r="F257" s="319">
        <v>0</v>
      </c>
      <c r="G257" s="319">
        <v>2.37</v>
      </c>
      <c r="H257" s="319">
        <v>0</v>
      </c>
      <c r="I257" s="319">
        <v>50</v>
      </c>
      <c r="J257" s="319">
        <v>210</v>
      </c>
      <c r="K257" s="319">
        <v>2675</v>
      </c>
      <c r="L257" s="317">
        <v>1169</v>
      </c>
      <c r="M257" s="319">
        <v>370</v>
      </c>
      <c r="N257" s="319">
        <v>11</v>
      </c>
      <c r="O257" s="319">
        <v>0.41</v>
      </c>
      <c r="P257" s="319">
        <v>0</v>
      </c>
      <c r="Q257" s="319">
        <v>0</v>
      </c>
      <c r="R257" s="319">
        <v>0</v>
      </c>
      <c r="S257" s="319">
        <v>0</v>
      </c>
      <c r="T257" s="319">
        <v>0</v>
      </c>
      <c r="U257" s="319">
        <v>10000</v>
      </c>
      <c r="V257" s="319">
        <v>143</v>
      </c>
      <c r="W257" s="319">
        <v>1770</v>
      </c>
      <c r="X257" s="319">
        <v>22000</v>
      </c>
      <c r="Y257" s="319">
        <v>27</v>
      </c>
      <c r="Z257" s="319">
        <v>172000</v>
      </c>
      <c r="AA257" s="319">
        <v>254000</v>
      </c>
      <c r="AB257" s="319">
        <v>28.6</v>
      </c>
      <c r="AC257" s="319">
        <v>71000</v>
      </c>
      <c r="AD257" s="317">
        <v>2980</v>
      </c>
      <c r="AE257" s="319">
        <v>76.62</v>
      </c>
      <c r="AF257" s="319">
        <v>0</v>
      </c>
      <c r="AG257" s="317">
        <v>84</v>
      </c>
      <c r="AH257" s="319">
        <v>0.8</v>
      </c>
      <c r="AI257" s="319">
        <v>0.54</v>
      </c>
      <c r="AJ257" s="319">
        <v>0.71</v>
      </c>
      <c r="AK257" s="319">
        <v>0</v>
      </c>
      <c r="AL257" s="320">
        <v>0</v>
      </c>
      <c r="AM257" s="321"/>
      <c r="AN257" s="321" t="s">
        <v>658</v>
      </c>
      <c r="AO257" s="434">
        <v>0</v>
      </c>
    </row>
    <row r="258" spans="1:41" x14ac:dyDescent="0.25">
      <c r="A258" s="315" t="s">
        <v>173</v>
      </c>
      <c r="B258" s="316">
        <v>100</v>
      </c>
      <c r="C258" s="316" t="s">
        <v>200</v>
      </c>
      <c r="D258" s="319">
        <v>228</v>
      </c>
      <c r="E258" s="319">
        <v>17.84</v>
      </c>
      <c r="F258" s="319">
        <v>2.2599999999999998</v>
      </c>
      <c r="G258" s="317">
        <v>16.36</v>
      </c>
      <c r="H258" s="318">
        <v>72382</v>
      </c>
      <c r="I258" s="319">
        <v>153</v>
      </c>
      <c r="J258" s="318">
        <v>2590</v>
      </c>
      <c r="K258" s="318">
        <v>13500</v>
      </c>
      <c r="L258" s="318">
        <v>6280</v>
      </c>
      <c r="M258" s="318">
        <v>1470</v>
      </c>
      <c r="N258" s="318">
        <v>677</v>
      </c>
      <c r="O258" s="318">
        <v>49.4</v>
      </c>
      <c r="P258" s="317">
        <v>24500</v>
      </c>
      <c r="Q258" s="319">
        <v>0</v>
      </c>
      <c r="R258" s="319">
        <v>120</v>
      </c>
      <c r="S258" s="319">
        <v>0.8</v>
      </c>
      <c r="T258" s="318">
        <v>221800</v>
      </c>
      <c r="U258" s="319">
        <v>5000</v>
      </c>
      <c r="V258" s="319">
        <v>407</v>
      </c>
      <c r="W258" s="318">
        <v>12000</v>
      </c>
      <c r="X258" s="319">
        <v>15000</v>
      </c>
      <c r="Y258" s="319">
        <v>195</v>
      </c>
      <c r="Z258" s="319">
        <v>279000</v>
      </c>
      <c r="AA258" s="319">
        <v>255000</v>
      </c>
      <c r="AB258" s="318">
        <v>70.8</v>
      </c>
      <c r="AC258" s="319">
        <v>71000</v>
      </c>
      <c r="AD258" s="319">
        <v>2260</v>
      </c>
      <c r="AE258" s="319">
        <v>62.29</v>
      </c>
      <c r="AF258" s="319">
        <v>0</v>
      </c>
      <c r="AG258" s="318">
        <v>331</v>
      </c>
      <c r="AH258" s="317">
        <v>5.5069999999999997</v>
      </c>
      <c r="AI258" s="317">
        <v>7.3970000000000002</v>
      </c>
      <c r="AJ258" s="319">
        <v>1.65</v>
      </c>
      <c r="AK258" s="319">
        <v>0</v>
      </c>
      <c r="AL258" s="320">
        <v>0</v>
      </c>
      <c r="AM258" s="316"/>
      <c r="AN258" s="321" t="s">
        <v>174</v>
      </c>
      <c r="AO258" s="433">
        <v>0</v>
      </c>
    </row>
    <row r="259" spans="1:41" x14ac:dyDescent="0.25">
      <c r="A259" s="315" t="s">
        <v>680</v>
      </c>
      <c r="B259" s="316">
        <v>100</v>
      </c>
      <c r="C259" s="316" t="s">
        <v>200</v>
      </c>
      <c r="D259" s="319">
        <v>28</v>
      </c>
      <c r="E259" s="319">
        <v>0.9</v>
      </c>
      <c r="F259" s="319">
        <v>6.43</v>
      </c>
      <c r="G259" s="319">
        <v>0.1</v>
      </c>
      <c r="H259" s="319">
        <v>0</v>
      </c>
      <c r="I259" s="319">
        <v>40</v>
      </c>
      <c r="J259" s="319">
        <v>30</v>
      </c>
      <c r="K259" s="319">
        <v>400</v>
      </c>
      <c r="L259" s="319">
        <v>200</v>
      </c>
      <c r="M259" s="319">
        <v>90</v>
      </c>
      <c r="N259" s="319">
        <v>15</v>
      </c>
      <c r="O259" s="319">
        <v>0</v>
      </c>
      <c r="P259" s="317">
        <v>21000</v>
      </c>
      <c r="Q259" s="319">
        <v>0</v>
      </c>
      <c r="R259" s="319">
        <v>30</v>
      </c>
      <c r="S259" s="319">
        <v>0.1</v>
      </c>
      <c r="T259" s="319">
        <v>11100</v>
      </c>
      <c r="U259" s="319">
        <v>30000</v>
      </c>
      <c r="V259" s="319">
        <v>85</v>
      </c>
      <c r="W259" s="319">
        <v>300</v>
      </c>
      <c r="X259" s="319">
        <v>11000</v>
      </c>
      <c r="Y259" s="319">
        <v>134</v>
      </c>
      <c r="Z259" s="319">
        <v>27000</v>
      </c>
      <c r="AA259" s="319">
        <v>191000</v>
      </c>
      <c r="AB259" s="319">
        <v>0.7</v>
      </c>
      <c r="AC259" s="319">
        <v>67000</v>
      </c>
      <c r="AD259" s="319">
        <v>270</v>
      </c>
      <c r="AE259" s="317">
        <v>91.87</v>
      </c>
      <c r="AF259" s="319">
        <v>1.8</v>
      </c>
      <c r="AG259" s="319">
        <v>0</v>
      </c>
      <c r="AH259" s="319">
        <v>1.0999999999999999E-2</v>
      </c>
      <c r="AI259" s="319">
        <v>6.0000000000000001E-3</v>
      </c>
      <c r="AJ259" s="319">
        <v>5.2999999999999999E-2</v>
      </c>
      <c r="AK259" s="319">
        <v>3.8</v>
      </c>
      <c r="AL259" s="320">
        <v>40</v>
      </c>
      <c r="AM259" s="321"/>
      <c r="AN259" s="321" t="s">
        <v>659</v>
      </c>
      <c r="AO259" s="433">
        <v>0</v>
      </c>
    </row>
    <row r="260" spans="1:41" x14ac:dyDescent="0.25">
      <c r="A260" s="315" t="s">
        <v>321</v>
      </c>
      <c r="B260" s="316">
        <v>100</v>
      </c>
      <c r="C260" s="316" t="s">
        <v>200</v>
      </c>
      <c r="D260" s="319">
        <v>116</v>
      </c>
      <c r="E260" s="317">
        <v>20.170000000000002</v>
      </c>
      <c r="F260" s="319">
        <v>0</v>
      </c>
      <c r="G260" s="319">
        <v>3.34</v>
      </c>
      <c r="H260" s="319">
        <v>0</v>
      </c>
      <c r="I260" s="319">
        <v>70</v>
      </c>
      <c r="J260" s="319">
        <v>260</v>
      </c>
      <c r="K260" s="318">
        <v>9080</v>
      </c>
      <c r="L260" s="317">
        <v>1390</v>
      </c>
      <c r="M260" s="317">
        <v>560</v>
      </c>
      <c r="N260" s="319">
        <v>14</v>
      </c>
      <c r="O260" s="317">
        <v>1.18</v>
      </c>
      <c r="P260" s="319">
        <v>0</v>
      </c>
      <c r="Q260" s="319">
        <v>0</v>
      </c>
      <c r="R260" s="319">
        <v>260</v>
      </c>
      <c r="S260" s="319">
        <v>0</v>
      </c>
      <c r="T260" s="319">
        <v>0</v>
      </c>
      <c r="U260" s="319">
        <v>17000</v>
      </c>
      <c r="V260" s="319">
        <v>100</v>
      </c>
      <c r="W260" s="319">
        <v>750</v>
      </c>
      <c r="X260" s="319">
        <v>25000</v>
      </c>
      <c r="Y260" s="319">
        <v>29</v>
      </c>
      <c r="Z260" s="319">
        <v>211000</v>
      </c>
      <c r="AA260" s="319">
        <v>324000</v>
      </c>
      <c r="AB260" s="319">
        <v>8.8000000000000007</v>
      </c>
      <c r="AC260" s="319">
        <v>91000</v>
      </c>
      <c r="AD260" s="319">
        <v>2490</v>
      </c>
      <c r="AE260" s="319">
        <v>74.89</v>
      </c>
      <c r="AF260" s="319">
        <v>0</v>
      </c>
      <c r="AG260" s="317">
        <v>80</v>
      </c>
      <c r="AH260" s="319">
        <v>1.01</v>
      </c>
      <c r="AI260" s="319">
        <v>1.07</v>
      </c>
      <c r="AJ260" s="319">
        <v>0.34</v>
      </c>
      <c r="AK260" s="319">
        <v>0</v>
      </c>
      <c r="AL260" s="320">
        <v>0</v>
      </c>
      <c r="AM260" s="321"/>
      <c r="AN260" s="321" t="s">
        <v>660</v>
      </c>
      <c r="AO260" s="433">
        <v>0</v>
      </c>
    </row>
    <row r="261" spans="1:41" x14ac:dyDescent="0.25">
      <c r="A261" s="315" t="s">
        <v>93</v>
      </c>
      <c r="B261" s="316">
        <v>100</v>
      </c>
      <c r="C261" s="316" t="s">
        <v>200</v>
      </c>
      <c r="D261" s="319">
        <v>368</v>
      </c>
      <c r="E261" s="319">
        <v>0</v>
      </c>
      <c r="F261" s="318">
        <v>92</v>
      </c>
      <c r="G261" s="319">
        <v>0</v>
      </c>
      <c r="H261" s="319">
        <v>0</v>
      </c>
      <c r="I261" s="319">
        <v>0</v>
      </c>
      <c r="J261" s="319">
        <v>0</v>
      </c>
      <c r="K261" s="319">
        <v>0</v>
      </c>
      <c r="L261" s="319">
        <v>0</v>
      </c>
      <c r="M261" s="319">
        <v>0</v>
      </c>
      <c r="N261" s="319">
        <v>0</v>
      </c>
      <c r="O261" s="319">
        <v>0</v>
      </c>
      <c r="P261" s="319">
        <v>0</v>
      </c>
      <c r="Q261" s="319">
        <v>0</v>
      </c>
      <c r="R261" s="319">
        <v>0</v>
      </c>
      <c r="S261" s="319">
        <v>0</v>
      </c>
      <c r="T261" s="319">
        <v>0</v>
      </c>
      <c r="U261" s="319">
        <v>0</v>
      </c>
      <c r="V261" s="319">
        <v>0</v>
      </c>
      <c r="W261" s="319">
        <v>0</v>
      </c>
      <c r="X261" s="319">
        <v>0</v>
      </c>
      <c r="Y261" s="319">
        <v>0</v>
      </c>
      <c r="Z261" s="319">
        <v>0</v>
      </c>
      <c r="AA261" s="319">
        <v>0</v>
      </c>
      <c r="AB261" s="319">
        <v>0</v>
      </c>
      <c r="AC261" s="319">
        <v>0</v>
      </c>
      <c r="AD261" s="325">
        <v>0</v>
      </c>
      <c r="AE261" s="319">
        <v>0</v>
      </c>
      <c r="AF261" s="319">
        <v>0</v>
      </c>
      <c r="AG261" s="319">
        <v>0</v>
      </c>
      <c r="AH261" s="319">
        <v>0</v>
      </c>
      <c r="AI261" s="319">
        <v>0</v>
      </c>
      <c r="AJ261" s="319">
        <v>0</v>
      </c>
      <c r="AK261" s="319">
        <v>0</v>
      </c>
      <c r="AL261" s="324">
        <v>110</v>
      </c>
      <c r="AM261" s="321"/>
      <c r="AN261" s="321" t="s">
        <v>93</v>
      </c>
      <c r="AO261" s="433">
        <v>0</v>
      </c>
    </row>
    <row r="262" spans="1:41" x14ac:dyDescent="0.25">
      <c r="A262" s="315" t="s">
        <v>363</v>
      </c>
      <c r="B262" s="316">
        <v>100</v>
      </c>
      <c r="C262" s="316" t="s">
        <v>200</v>
      </c>
      <c r="D262" s="317">
        <v>433</v>
      </c>
      <c r="E262" s="319">
        <v>6.6</v>
      </c>
      <c r="F262" s="317">
        <v>72.400000000000006</v>
      </c>
      <c r="G262" s="317">
        <v>14.2</v>
      </c>
      <c r="H262" s="319">
        <v>12</v>
      </c>
      <c r="I262" s="319">
        <v>203</v>
      </c>
      <c r="J262" s="319">
        <v>266</v>
      </c>
      <c r="K262" s="319">
        <v>2858</v>
      </c>
      <c r="L262" s="319">
        <v>381</v>
      </c>
      <c r="M262" s="319">
        <v>51</v>
      </c>
      <c r="N262" s="319">
        <v>61</v>
      </c>
      <c r="O262" s="319">
        <v>0.09</v>
      </c>
      <c r="P262" s="319">
        <v>0</v>
      </c>
      <c r="Q262" s="319">
        <v>0</v>
      </c>
      <c r="R262" s="319">
        <v>720</v>
      </c>
      <c r="S262" s="319">
        <v>2.4</v>
      </c>
      <c r="T262" s="319">
        <v>14600</v>
      </c>
      <c r="U262" s="319">
        <v>31000</v>
      </c>
      <c r="V262" s="319">
        <v>463</v>
      </c>
      <c r="W262" s="317">
        <v>4010</v>
      </c>
      <c r="X262" s="319">
        <v>53000</v>
      </c>
      <c r="Y262" s="319">
        <v>696</v>
      </c>
      <c r="Z262" s="319">
        <v>132000</v>
      </c>
      <c r="AA262" s="319">
        <v>210000</v>
      </c>
      <c r="AB262" s="319">
        <v>5.7</v>
      </c>
      <c r="AC262" s="317">
        <v>580000</v>
      </c>
      <c r="AD262" s="319">
        <v>1090</v>
      </c>
      <c r="AE262" s="319">
        <v>4.5</v>
      </c>
      <c r="AF262" s="319">
        <v>3.4</v>
      </c>
      <c r="AG262" s="319">
        <v>2</v>
      </c>
      <c r="AH262" s="317">
        <v>4.2409999999999997</v>
      </c>
      <c r="AI262" s="319">
        <v>4.8650000000000002</v>
      </c>
      <c r="AJ262" s="317">
        <v>4.1529999999999996</v>
      </c>
      <c r="AK262" s="317">
        <v>29.66</v>
      </c>
      <c r="AL262" s="324">
        <v>75</v>
      </c>
      <c r="AM262" s="321"/>
      <c r="AN262" s="321" t="s">
        <v>661</v>
      </c>
      <c r="AO262" s="433">
        <v>0</v>
      </c>
    </row>
    <row r="263" spans="1:41" x14ac:dyDescent="0.25">
      <c r="A263" s="315" t="s">
        <v>362</v>
      </c>
      <c r="B263" s="316">
        <v>100</v>
      </c>
      <c r="C263" s="316" t="s">
        <v>200</v>
      </c>
      <c r="D263" s="317">
        <v>441</v>
      </c>
      <c r="E263" s="319">
        <v>5</v>
      </c>
      <c r="F263" s="317">
        <v>73.599999999999994</v>
      </c>
      <c r="G263" s="317">
        <v>15.2</v>
      </c>
      <c r="H263" s="319">
        <v>30</v>
      </c>
      <c r="I263" s="319">
        <v>275</v>
      </c>
      <c r="J263" s="317">
        <v>320</v>
      </c>
      <c r="K263" s="319">
        <v>3106</v>
      </c>
      <c r="L263" s="319">
        <v>410</v>
      </c>
      <c r="M263" s="319">
        <v>73</v>
      </c>
      <c r="N263" s="319">
        <v>60</v>
      </c>
      <c r="O263" s="319">
        <v>0.13</v>
      </c>
      <c r="P263" s="319">
        <v>0</v>
      </c>
      <c r="Q263" s="319">
        <v>0</v>
      </c>
      <c r="R263" s="319">
        <v>230</v>
      </c>
      <c r="S263" s="319">
        <v>6</v>
      </c>
      <c r="T263" s="319">
        <v>27600</v>
      </c>
      <c r="U263" s="319">
        <v>48000</v>
      </c>
      <c r="V263" s="319">
        <v>100</v>
      </c>
      <c r="W263" s="319">
        <v>2380</v>
      </c>
      <c r="X263" s="319">
        <v>14000</v>
      </c>
      <c r="Y263" s="319">
        <v>262</v>
      </c>
      <c r="Z263" s="319">
        <v>104000</v>
      </c>
      <c r="AA263" s="319">
        <v>97000</v>
      </c>
      <c r="AB263" s="319">
        <v>11.3</v>
      </c>
      <c r="AC263" s="319">
        <v>312000</v>
      </c>
      <c r="AD263" s="319">
        <v>360</v>
      </c>
      <c r="AE263" s="319">
        <v>5.0999999999999996</v>
      </c>
      <c r="AF263" s="319">
        <v>1.9</v>
      </c>
      <c r="AG263" s="319">
        <v>51</v>
      </c>
      <c r="AH263" s="319">
        <v>3.8380000000000001</v>
      </c>
      <c r="AI263" s="317">
        <v>6.5439999999999996</v>
      </c>
      <c r="AJ263" s="317">
        <v>3.887</v>
      </c>
      <c r="AK263" s="317">
        <v>37.5</v>
      </c>
      <c r="AL263" s="324">
        <v>77</v>
      </c>
      <c r="AM263" s="321"/>
      <c r="AN263" s="321" t="s">
        <v>662</v>
      </c>
      <c r="AO263" s="433">
        <v>0</v>
      </c>
    </row>
    <row r="264" spans="1:41" x14ac:dyDescent="0.25">
      <c r="A264" s="315" t="s">
        <v>260</v>
      </c>
      <c r="B264" s="316">
        <v>100</v>
      </c>
      <c r="C264" s="316" t="s">
        <v>200</v>
      </c>
      <c r="D264" s="318">
        <v>654</v>
      </c>
      <c r="E264" s="319">
        <v>15.23</v>
      </c>
      <c r="F264" s="319">
        <v>13.71</v>
      </c>
      <c r="G264" s="318">
        <v>65.209999999999994</v>
      </c>
      <c r="H264" s="319">
        <v>20</v>
      </c>
      <c r="I264" s="319">
        <v>341</v>
      </c>
      <c r="J264" s="319">
        <v>150</v>
      </c>
      <c r="K264" s="319">
        <v>1125</v>
      </c>
      <c r="L264" s="319">
        <v>570</v>
      </c>
      <c r="M264" s="317">
        <v>537</v>
      </c>
      <c r="N264" s="317">
        <v>98</v>
      </c>
      <c r="O264" s="319">
        <v>0</v>
      </c>
      <c r="P264" s="319">
        <v>1300</v>
      </c>
      <c r="Q264" s="319">
        <v>0</v>
      </c>
      <c r="R264" s="319">
        <v>700</v>
      </c>
      <c r="S264" s="319">
        <v>2.7</v>
      </c>
      <c r="T264" s="319">
        <v>39200</v>
      </c>
      <c r="U264" s="319">
        <v>98000</v>
      </c>
      <c r="V264" s="318">
        <v>1586</v>
      </c>
      <c r="W264" s="319">
        <v>2910</v>
      </c>
      <c r="X264" s="317">
        <v>158000</v>
      </c>
      <c r="Y264" s="318">
        <v>3414</v>
      </c>
      <c r="Z264" s="317">
        <v>346000</v>
      </c>
      <c r="AA264" s="319">
        <v>441000</v>
      </c>
      <c r="AB264" s="319">
        <v>4.9000000000000004</v>
      </c>
      <c r="AC264" s="319">
        <v>2000</v>
      </c>
      <c r="AD264" s="317">
        <v>3090</v>
      </c>
      <c r="AE264" s="319">
        <v>4.07</v>
      </c>
      <c r="AF264" s="319">
        <v>6.7</v>
      </c>
      <c r="AG264" s="319">
        <v>0</v>
      </c>
      <c r="AH264" s="317">
        <v>6.1260000000000003</v>
      </c>
      <c r="AI264" s="317">
        <v>8.9329999999999998</v>
      </c>
      <c r="AJ264" s="318">
        <v>47.173999999999999</v>
      </c>
      <c r="AK264" s="319">
        <v>2.61</v>
      </c>
      <c r="AL264" s="320">
        <v>15</v>
      </c>
      <c r="AM264" s="321"/>
      <c r="AN264" s="321" t="s">
        <v>663</v>
      </c>
      <c r="AO264" s="434">
        <v>0</v>
      </c>
    </row>
    <row r="265" spans="1:41" x14ac:dyDescent="0.25">
      <c r="A265" s="315" t="s">
        <v>185</v>
      </c>
      <c r="B265" s="316">
        <v>100</v>
      </c>
      <c r="C265" s="316" t="s">
        <v>200</v>
      </c>
      <c r="D265" s="322">
        <v>0</v>
      </c>
      <c r="E265" s="322">
        <v>0</v>
      </c>
      <c r="F265" s="322">
        <v>0</v>
      </c>
      <c r="G265" s="322">
        <v>0</v>
      </c>
      <c r="H265" s="322">
        <v>0</v>
      </c>
      <c r="I265" s="322">
        <v>0</v>
      </c>
      <c r="J265" s="322">
        <v>0</v>
      </c>
      <c r="K265" s="322">
        <v>0</v>
      </c>
      <c r="L265" s="322">
        <v>0</v>
      </c>
      <c r="M265" s="322">
        <v>0</v>
      </c>
      <c r="N265" s="322">
        <v>0</v>
      </c>
      <c r="O265" s="322">
        <v>0</v>
      </c>
      <c r="P265" s="322">
        <v>0</v>
      </c>
      <c r="Q265" s="322">
        <v>0</v>
      </c>
      <c r="R265" s="322">
        <v>0</v>
      </c>
      <c r="S265" s="322">
        <v>0</v>
      </c>
      <c r="T265" s="322">
        <v>0</v>
      </c>
      <c r="U265" s="322">
        <v>0</v>
      </c>
      <c r="V265" s="322">
        <v>0</v>
      </c>
      <c r="W265" s="322">
        <v>0</v>
      </c>
      <c r="X265" s="322">
        <v>0</v>
      </c>
      <c r="Y265" s="322">
        <v>0</v>
      </c>
      <c r="Z265" s="322">
        <v>0</v>
      </c>
      <c r="AA265" s="322">
        <v>0</v>
      </c>
      <c r="AB265" s="322">
        <v>0</v>
      </c>
      <c r="AC265" s="322">
        <v>0</v>
      </c>
      <c r="AD265" s="322">
        <v>0</v>
      </c>
      <c r="AE265" s="322">
        <v>100</v>
      </c>
      <c r="AF265" s="322">
        <v>0</v>
      </c>
      <c r="AG265" s="322">
        <v>0</v>
      </c>
      <c r="AH265" s="322">
        <v>0</v>
      </c>
      <c r="AI265" s="322">
        <v>0</v>
      </c>
      <c r="AJ265" s="322">
        <v>0</v>
      </c>
      <c r="AK265" s="322">
        <v>0</v>
      </c>
      <c r="AL265" s="320">
        <v>0</v>
      </c>
      <c r="AM265" s="321" t="s">
        <v>186</v>
      </c>
      <c r="AN265" s="321" t="s">
        <v>185</v>
      </c>
      <c r="AO265" s="434">
        <v>0</v>
      </c>
    </row>
    <row r="266" spans="1:41" x14ac:dyDescent="0.25">
      <c r="A266" s="315" t="s">
        <v>248</v>
      </c>
      <c r="B266" s="316">
        <v>100</v>
      </c>
      <c r="C266" s="316" t="s">
        <v>200</v>
      </c>
      <c r="D266" s="319">
        <v>30</v>
      </c>
      <c r="E266" s="319">
        <v>0.61</v>
      </c>
      <c r="F266" s="319">
        <v>7.55</v>
      </c>
      <c r="G266" s="319">
        <v>0.15</v>
      </c>
      <c r="H266" s="322">
        <v>569</v>
      </c>
      <c r="I266" s="319">
        <v>33</v>
      </c>
      <c r="J266" s="319">
        <v>21</v>
      </c>
      <c r="K266" s="319">
        <v>178</v>
      </c>
      <c r="L266" s="319">
        <v>221</v>
      </c>
      <c r="M266" s="319">
        <v>45</v>
      </c>
      <c r="N266" s="319">
        <v>3</v>
      </c>
      <c r="O266" s="319">
        <v>0</v>
      </c>
      <c r="P266" s="319">
        <v>8100</v>
      </c>
      <c r="Q266" s="319">
        <v>0</v>
      </c>
      <c r="R266" s="319">
        <v>50</v>
      </c>
      <c r="S266" s="319">
        <v>0.1</v>
      </c>
      <c r="T266" s="319">
        <v>4100</v>
      </c>
      <c r="U266" s="319">
        <v>7000</v>
      </c>
      <c r="V266" s="319">
        <v>42</v>
      </c>
      <c r="W266" s="319">
        <v>240</v>
      </c>
      <c r="X266" s="319">
        <v>10000</v>
      </c>
      <c r="Y266" s="319">
        <v>38</v>
      </c>
      <c r="Z266" s="319">
        <v>11000</v>
      </c>
      <c r="AA266" s="319">
        <v>112000</v>
      </c>
      <c r="AB266" s="319">
        <v>0.4</v>
      </c>
      <c r="AC266" s="319">
        <v>1000</v>
      </c>
      <c r="AD266" s="319">
        <v>100</v>
      </c>
      <c r="AE266" s="317">
        <v>91.45</v>
      </c>
      <c r="AF266" s="319">
        <v>0.4</v>
      </c>
      <c r="AG266" s="319">
        <v>0</v>
      </c>
      <c r="AH266" s="319">
        <v>1.6E-2</v>
      </c>
      <c r="AI266" s="319">
        <v>3.6999999999999998E-2</v>
      </c>
      <c r="AJ266" s="319">
        <v>0.05</v>
      </c>
      <c r="AK266" s="319">
        <v>6.2</v>
      </c>
      <c r="AL266" s="324">
        <v>76</v>
      </c>
      <c r="AM266" s="321"/>
      <c r="AN266" s="321" t="s">
        <v>664</v>
      </c>
      <c r="AO266" s="433">
        <v>0</v>
      </c>
    </row>
    <row r="267" spans="1:41" x14ac:dyDescent="0.25">
      <c r="A267" s="315" t="s">
        <v>92</v>
      </c>
      <c r="B267" s="316">
        <v>100</v>
      </c>
      <c r="C267" s="316" t="s">
        <v>200</v>
      </c>
      <c r="D267" s="319">
        <v>352</v>
      </c>
      <c r="E267" s="319">
        <v>0</v>
      </c>
      <c r="F267" s="318">
        <v>88</v>
      </c>
      <c r="G267" s="319">
        <v>0</v>
      </c>
      <c r="H267" s="319">
        <v>0</v>
      </c>
      <c r="I267" s="319">
        <v>0</v>
      </c>
      <c r="J267" s="319">
        <v>0</v>
      </c>
      <c r="K267" s="319">
        <v>0</v>
      </c>
      <c r="L267" s="319">
        <v>0</v>
      </c>
      <c r="M267" s="319">
        <v>0</v>
      </c>
      <c r="N267" s="319">
        <v>0</v>
      </c>
      <c r="O267" s="319">
        <v>0</v>
      </c>
      <c r="P267" s="319">
        <v>0</v>
      </c>
      <c r="Q267" s="319">
        <v>0</v>
      </c>
      <c r="R267" s="319">
        <v>0</v>
      </c>
      <c r="S267" s="319">
        <v>0</v>
      </c>
      <c r="T267" s="319">
        <v>0</v>
      </c>
      <c r="U267" s="319">
        <v>0</v>
      </c>
      <c r="V267" s="319">
        <v>0</v>
      </c>
      <c r="W267" s="319">
        <v>0</v>
      </c>
      <c r="X267" s="319">
        <v>0</v>
      </c>
      <c r="Y267" s="319">
        <v>0</v>
      </c>
      <c r="Z267" s="319">
        <v>0</v>
      </c>
      <c r="AA267" s="319">
        <v>0</v>
      </c>
      <c r="AB267" s="319">
        <v>0</v>
      </c>
      <c r="AC267" s="319">
        <v>0</v>
      </c>
      <c r="AD267" s="325">
        <v>0</v>
      </c>
      <c r="AE267" s="319">
        <v>0</v>
      </c>
      <c r="AF267" s="319">
        <v>0</v>
      </c>
      <c r="AG267" s="319">
        <v>0</v>
      </c>
      <c r="AH267" s="319">
        <v>0</v>
      </c>
      <c r="AI267" s="319">
        <v>0</v>
      </c>
      <c r="AJ267" s="319">
        <v>0</v>
      </c>
      <c r="AK267" s="319">
        <v>0</v>
      </c>
      <c r="AL267" s="324">
        <v>80</v>
      </c>
      <c r="AM267" s="321"/>
      <c r="AN267" s="321" t="s">
        <v>92</v>
      </c>
      <c r="AO267" s="433">
        <v>0</v>
      </c>
    </row>
    <row r="268" spans="1:41" x14ac:dyDescent="0.25">
      <c r="A268" s="315" t="s">
        <v>325</v>
      </c>
      <c r="B268" s="316">
        <v>100</v>
      </c>
      <c r="C268" s="316" t="s">
        <v>200</v>
      </c>
      <c r="D268" s="319">
        <v>342</v>
      </c>
      <c r="E268" s="319">
        <v>11.31</v>
      </c>
      <c r="F268" s="318">
        <v>75.900000000000006</v>
      </c>
      <c r="G268" s="319">
        <v>1.71</v>
      </c>
      <c r="H268" s="319">
        <v>9</v>
      </c>
      <c r="I268" s="319">
        <v>387</v>
      </c>
      <c r="J268" s="319">
        <v>108</v>
      </c>
      <c r="K268" s="319">
        <v>4381</v>
      </c>
      <c r="L268" s="319">
        <v>954</v>
      </c>
      <c r="M268" s="319">
        <v>368</v>
      </c>
      <c r="N268" s="319">
        <v>38</v>
      </c>
      <c r="O268" s="319">
        <v>0</v>
      </c>
      <c r="P268" s="319">
        <v>0</v>
      </c>
      <c r="Q268" s="319">
        <v>0</v>
      </c>
      <c r="R268" s="317">
        <v>1010</v>
      </c>
      <c r="S268" s="319">
        <v>1.9</v>
      </c>
      <c r="T268" s="319">
        <v>0</v>
      </c>
      <c r="U268" s="319">
        <v>32000</v>
      </c>
      <c r="V268" s="319">
        <v>363</v>
      </c>
      <c r="W268" s="317">
        <v>4560</v>
      </c>
      <c r="X268" s="319">
        <v>93000</v>
      </c>
      <c r="Y268" s="318">
        <v>3821</v>
      </c>
      <c r="Z268" s="317">
        <v>355000</v>
      </c>
      <c r="AA268" s="319">
        <v>432000</v>
      </c>
      <c r="AB268" s="319">
        <v>0</v>
      </c>
      <c r="AC268" s="319">
        <v>2000</v>
      </c>
      <c r="AD268" s="317">
        <v>3330</v>
      </c>
      <c r="AE268" s="319">
        <v>9.57</v>
      </c>
      <c r="AF268" s="317">
        <v>12.2</v>
      </c>
      <c r="AG268" s="319">
        <v>0</v>
      </c>
      <c r="AH268" s="319">
        <v>0.27700000000000002</v>
      </c>
      <c r="AI268" s="319">
        <v>0.20300000000000001</v>
      </c>
      <c r="AJ268" s="319">
        <v>0.75</v>
      </c>
      <c r="AK268" s="319">
        <v>0.41</v>
      </c>
      <c r="AL268" s="320">
        <v>50</v>
      </c>
      <c r="AM268" s="321"/>
      <c r="AN268" s="321" t="s">
        <v>665</v>
      </c>
      <c r="AO268" s="434">
        <v>0</v>
      </c>
    </row>
    <row r="269" spans="1:41" x14ac:dyDescent="0.25">
      <c r="A269" s="315" t="s">
        <v>326</v>
      </c>
      <c r="B269" s="316">
        <v>100</v>
      </c>
      <c r="C269" s="316" t="s">
        <v>200</v>
      </c>
      <c r="D269" s="319">
        <v>339</v>
      </c>
      <c r="E269" s="319">
        <v>13.7</v>
      </c>
      <c r="F269" s="317">
        <v>72.569999999999993</v>
      </c>
      <c r="G269" s="319">
        <v>1.87</v>
      </c>
      <c r="H269" s="319">
        <v>9</v>
      </c>
      <c r="I269" s="317">
        <v>447</v>
      </c>
      <c r="J269" s="319">
        <v>215</v>
      </c>
      <c r="K269" s="317">
        <v>6365</v>
      </c>
      <c r="L269" s="317">
        <v>1008</v>
      </c>
      <c r="M269" s="319">
        <v>341</v>
      </c>
      <c r="N269" s="319">
        <v>44</v>
      </c>
      <c r="O269" s="319">
        <v>0</v>
      </c>
      <c r="P269" s="319">
        <v>0</v>
      </c>
      <c r="Q269" s="319">
        <v>0</v>
      </c>
      <c r="R269" s="319">
        <v>820</v>
      </c>
      <c r="S269" s="319">
        <v>1.9</v>
      </c>
      <c r="T269" s="319">
        <v>31200</v>
      </c>
      <c r="U269" s="319">
        <v>34000</v>
      </c>
      <c r="V269" s="319">
        <v>382</v>
      </c>
      <c r="W269" s="319">
        <v>3880</v>
      </c>
      <c r="X269" s="317">
        <v>138000</v>
      </c>
      <c r="Y269" s="318">
        <v>3799</v>
      </c>
      <c r="Z269" s="317">
        <v>346000</v>
      </c>
      <c r="AA269" s="319">
        <v>405000</v>
      </c>
      <c r="AB269" s="318">
        <v>70.7</v>
      </c>
      <c r="AC269" s="319">
        <v>5000</v>
      </c>
      <c r="AD269" s="317">
        <v>2930</v>
      </c>
      <c r="AE269" s="319">
        <v>10.27</v>
      </c>
      <c r="AF269" s="317">
        <v>12.2</v>
      </c>
      <c r="AG269" s="319">
        <v>0</v>
      </c>
      <c r="AH269" s="319">
        <v>0.32200000000000001</v>
      </c>
      <c r="AI269" s="319">
        <v>0.23200000000000001</v>
      </c>
      <c r="AJ269" s="319">
        <v>0.77900000000000003</v>
      </c>
      <c r="AK269" s="319">
        <v>0.41</v>
      </c>
      <c r="AL269" s="320">
        <v>55</v>
      </c>
      <c r="AM269" s="321"/>
      <c r="AN269" s="321" t="s">
        <v>666</v>
      </c>
      <c r="AO269" s="434">
        <v>0</v>
      </c>
    </row>
    <row r="270" spans="1:41" x14ac:dyDescent="0.25">
      <c r="A270" s="315" t="s">
        <v>99</v>
      </c>
      <c r="B270" s="316">
        <v>100</v>
      </c>
      <c r="C270" s="316" t="s">
        <v>200</v>
      </c>
      <c r="D270" s="317">
        <v>407</v>
      </c>
      <c r="E270" s="318">
        <v>80</v>
      </c>
      <c r="F270" s="319">
        <v>6</v>
      </c>
      <c r="G270" s="319">
        <v>7</v>
      </c>
      <c r="H270" s="319">
        <v>0</v>
      </c>
      <c r="I270" s="319">
        <v>0</v>
      </c>
      <c r="J270" s="319">
        <v>0</v>
      </c>
      <c r="K270" s="319">
        <v>0</v>
      </c>
      <c r="L270" s="319">
        <v>0</v>
      </c>
      <c r="M270" s="319">
        <v>0</v>
      </c>
      <c r="N270" s="319">
        <v>0</v>
      </c>
      <c r="O270" s="319">
        <v>0</v>
      </c>
      <c r="P270" s="319">
        <v>0</v>
      </c>
      <c r="Q270" s="319">
        <v>0</v>
      </c>
      <c r="R270" s="319">
        <v>0</v>
      </c>
      <c r="S270" s="319">
        <v>0</v>
      </c>
      <c r="T270" s="319">
        <v>0</v>
      </c>
      <c r="U270" s="318">
        <v>450000</v>
      </c>
      <c r="V270" s="319">
        <v>0</v>
      </c>
      <c r="W270" s="319">
        <v>0</v>
      </c>
      <c r="X270" s="319">
        <v>0</v>
      </c>
      <c r="Y270" s="319">
        <v>0</v>
      </c>
      <c r="Z270" s="319">
        <v>0</v>
      </c>
      <c r="AA270" s="319">
        <v>0</v>
      </c>
      <c r="AB270" s="319">
        <v>0</v>
      </c>
      <c r="AC270" s="319">
        <v>0</v>
      </c>
      <c r="AD270" s="325">
        <v>0</v>
      </c>
      <c r="AE270" s="319">
        <v>0</v>
      </c>
      <c r="AF270" s="319">
        <v>0</v>
      </c>
      <c r="AG270" s="319">
        <v>0</v>
      </c>
      <c r="AH270" s="319">
        <v>3.3075000000000001</v>
      </c>
      <c r="AI270" s="319">
        <v>2.35025</v>
      </c>
      <c r="AJ270" s="319">
        <v>0.33074999999999999</v>
      </c>
      <c r="AK270" s="319">
        <v>6</v>
      </c>
      <c r="AL270" s="320">
        <v>10</v>
      </c>
      <c r="AM270" s="321" t="s">
        <v>479</v>
      </c>
      <c r="AN270" s="321" t="s">
        <v>100</v>
      </c>
      <c r="AO270" s="433">
        <v>0</v>
      </c>
    </row>
    <row r="271" spans="1:41" x14ac:dyDescent="0.25">
      <c r="A271" s="315" t="s">
        <v>101</v>
      </c>
      <c r="B271" s="316">
        <v>100</v>
      </c>
      <c r="C271" s="316" t="s">
        <v>200</v>
      </c>
      <c r="D271" s="319">
        <v>368</v>
      </c>
      <c r="E271" s="318">
        <v>89</v>
      </c>
      <c r="F271" s="319">
        <v>0.7</v>
      </c>
      <c r="G271" s="319">
        <v>1</v>
      </c>
      <c r="H271" s="319">
        <v>0</v>
      </c>
      <c r="I271" s="319">
        <v>0</v>
      </c>
      <c r="J271" s="319">
        <v>0</v>
      </c>
      <c r="K271" s="319">
        <v>0</v>
      </c>
      <c r="L271" s="319">
        <v>0</v>
      </c>
      <c r="M271" s="319">
        <v>0</v>
      </c>
      <c r="N271" s="319">
        <v>0</v>
      </c>
      <c r="O271" s="319">
        <v>0</v>
      </c>
      <c r="P271" s="319">
        <v>0</v>
      </c>
      <c r="Q271" s="319">
        <v>0</v>
      </c>
      <c r="R271" s="319">
        <v>0</v>
      </c>
      <c r="S271" s="319">
        <v>0</v>
      </c>
      <c r="T271" s="319">
        <v>0</v>
      </c>
      <c r="U271" s="318">
        <v>360000</v>
      </c>
      <c r="V271" s="319">
        <v>0</v>
      </c>
      <c r="W271" s="319">
        <v>0</v>
      </c>
      <c r="X271" s="319">
        <v>0</v>
      </c>
      <c r="Y271" s="319">
        <v>0</v>
      </c>
      <c r="Z271" s="319">
        <v>0</v>
      </c>
      <c r="AA271" s="319">
        <v>0</v>
      </c>
      <c r="AB271" s="319">
        <v>0</v>
      </c>
      <c r="AC271" s="319">
        <v>0</v>
      </c>
      <c r="AD271" s="325">
        <v>0</v>
      </c>
      <c r="AE271" s="319">
        <v>0</v>
      </c>
      <c r="AF271" s="319">
        <v>0</v>
      </c>
      <c r="AG271" s="319">
        <v>0</v>
      </c>
      <c r="AH271" s="319">
        <v>0.47249999999999998</v>
      </c>
      <c r="AI271" s="319">
        <v>0.33574999999999999</v>
      </c>
      <c r="AJ271" s="319">
        <v>4.725E-2</v>
      </c>
      <c r="AK271" s="319">
        <v>0.7</v>
      </c>
      <c r="AL271" s="320">
        <v>0</v>
      </c>
      <c r="AM271" s="321" t="s">
        <v>479</v>
      </c>
      <c r="AN271" s="321" t="s">
        <v>102</v>
      </c>
      <c r="AO271" s="433">
        <v>0</v>
      </c>
    </row>
    <row r="272" spans="1:41" x14ac:dyDescent="0.25">
      <c r="A272" s="315" t="s">
        <v>353</v>
      </c>
      <c r="B272" s="316">
        <v>100</v>
      </c>
      <c r="C272" s="316" t="s">
        <v>200</v>
      </c>
      <c r="D272" s="319">
        <v>134</v>
      </c>
      <c r="E272" s="319">
        <v>19.09</v>
      </c>
      <c r="F272" s="319">
        <v>0</v>
      </c>
      <c r="G272" s="319">
        <v>5.86</v>
      </c>
      <c r="H272" s="319">
        <v>120</v>
      </c>
      <c r="I272" s="319">
        <v>140</v>
      </c>
      <c r="J272" s="319">
        <v>120</v>
      </c>
      <c r="K272" s="319">
        <v>3000</v>
      </c>
      <c r="L272" s="319">
        <v>750</v>
      </c>
      <c r="M272" s="319">
        <v>300</v>
      </c>
      <c r="N272" s="319">
        <v>15</v>
      </c>
      <c r="O272" s="322">
        <v>1</v>
      </c>
      <c r="P272" s="319">
        <v>0</v>
      </c>
      <c r="Q272" s="318">
        <v>478</v>
      </c>
      <c r="R272" s="319">
        <v>200</v>
      </c>
      <c r="S272" s="319">
        <v>0.1</v>
      </c>
      <c r="T272" s="317">
        <v>65000</v>
      </c>
      <c r="U272" s="319">
        <v>26000</v>
      </c>
      <c r="V272" s="319">
        <v>72</v>
      </c>
      <c r="W272" s="319">
        <v>370</v>
      </c>
      <c r="X272" s="319">
        <v>33000</v>
      </c>
      <c r="Y272" s="319">
        <v>67</v>
      </c>
      <c r="Z272" s="319">
        <v>270000</v>
      </c>
      <c r="AA272" s="319">
        <v>317000</v>
      </c>
      <c r="AB272" s="319">
        <v>12.6</v>
      </c>
      <c r="AC272" s="319">
        <v>51000</v>
      </c>
      <c r="AD272" s="319">
        <v>990</v>
      </c>
      <c r="AE272" s="319">
        <v>72.77</v>
      </c>
      <c r="AF272" s="319">
        <v>0</v>
      </c>
      <c r="AG272" s="319">
        <v>60</v>
      </c>
      <c r="AH272" s="319">
        <v>0.90600000000000003</v>
      </c>
      <c r="AI272" s="319">
        <v>1.996</v>
      </c>
      <c r="AJ272" s="317">
        <v>2.149</v>
      </c>
      <c r="AK272" s="319">
        <v>0</v>
      </c>
      <c r="AL272" s="320">
        <v>0</v>
      </c>
      <c r="AM272" s="321"/>
      <c r="AN272" s="321" t="s">
        <v>667</v>
      </c>
      <c r="AO272" s="433">
        <v>0</v>
      </c>
    </row>
    <row r="273" spans="1:41" x14ac:dyDescent="0.25">
      <c r="A273" s="315" t="s">
        <v>297</v>
      </c>
      <c r="B273" s="316">
        <v>100</v>
      </c>
      <c r="C273" s="316" t="s">
        <v>200</v>
      </c>
      <c r="D273" s="319">
        <v>118</v>
      </c>
      <c r="E273" s="319">
        <v>1.53</v>
      </c>
      <c r="F273" s="319">
        <v>27.88</v>
      </c>
      <c r="G273" s="319">
        <v>0.17</v>
      </c>
      <c r="H273" s="319">
        <v>138</v>
      </c>
      <c r="I273" s="319">
        <v>112</v>
      </c>
      <c r="J273" s="319">
        <v>32</v>
      </c>
      <c r="K273" s="319">
        <v>552</v>
      </c>
      <c r="L273" s="319">
        <v>314</v>
      </c>
      <c r="M273" s="319">
        <v>293</v>
      </c>
      <c r="N273" s="319">
        <v>23</v>
      </c>
      <c r="O273" s="319">
        <v>0</v>
      </c>
      <c r="P273" s="317">
        <v>17100</v>
      </c>
      <c r="Q273" s="319">
        <v>0</v>
      </c>
      <c r="R273" s="319">
        <v>350</v>
      </c>
      <c r="S273" s="319">
        <v>2.2999999999999998</v>
      </c>
      <c r="T273" s="319">
        <v>16500</v>
      </c>
      <c r="U273" s="319">
        <v>17000</v>
      </c>
      <c r="V273" s="319">
        <v>178</v>
      </c>
      <c r="W273" s="319">
        <v>540</v>
      </c>
      <c r="X273" s="319">
        <v>21000</v>
      </c>
      <c r="Y273" s="319">
        <v>397</v>
      </c>
      <c r="Z273" s="319">
        <v>55000</v>
      </c>
      <c r="AA273" s="317">
        <v>816000</v>
      </c>
      <c r="AB273" s="319">
        <v>0.7</v>
      </c>
      <c r="AC273" s="319">
        <v>9000</v>
      </c>
      <c r="AD273" s="319">
        <v>240</v>
      </c>
      <c r="AE273" s="319">
        <v>69.599999999999994</v>
      </c>
      <c r="AF273" s="319">
        <v>4.0999999999999996</v>
      </c>
      <c r="AG273" s="319">
        <v>0</v>
      </c>
      <c r="AH273" s="319">
        <v>3.6999999999999998E-2</v>
      </c>
      <c r="AI273" s="319">
        <v>6.0000000000000001E-3</v>
      </c>
      <c r="AJ273" s="319">
        <v>7.5999999999999998E-2</v>
      </c>
      <c r="AK273" s="319">
        <v>0.5</v>
      </c>
      <c r="AL273" s="320">
        <v>50</v>
      </c>
      <c r="AM273" s="321"/>
      <c r="AN273" s="321" t="s">
        <v>88</v>
      </c>
      <c r="AO273" s="433">
        <v>0</v>
      </c>
    </row>
    <row r="274" spans="1:41" x14ac:dyDescent="0.25">
      <c r="A274" s="315" t="s">
        <v>274</v>
      </c>
      <c r="B274" s="316">
        <v>100</v>
      </c>
      <c r="C274" s="316" t="s">
        <v>200</v>
      </c>
      <c r="D274" s="319">
        <v>61</v>
      </c>
      <c r="E274" s="319">
        <v>3.47</v>
      </c>
      <c r="F274" s="319">
        <v>4.66</v>
      </c>
      <c r="G274" s="319">
        <v>3.25</v>
      </c>
      <c r="H274" s="319">
        <v>99</v>
      </c>
      <c r="I274" s="319">
        <v>29</v>
      </c>
      <c r="J274" s="319">
        <v>142</v>
      </c>
      <c r="K274" s="319">
        <v>75</v>
      </c>
      <c r="L274" s="319">
        <v>389</v>
      </c>
      <c r="M274" s="319">
        <v>32</v>
      </c>
      <c r="N274" s="319">
        <v>7</v>
      </c>
      <c r="O274" s="319">
        <v>0.37</v>
      </c>
      <c r="P274" s="319">
        <v>500</v>
      </c>
      <c r="Q274" s="322">
        <v>2</v>
      </c>
      <c r="R274" s="319">
        <v>60</v>
      </c>
      <c r="S274" s="319">
        <v>0.2</v>
      </c>
      <c r="T274" s="319">
        <v>15200</v>
      </c>
      <c r="U274" s="317">
        <v>121000</v>
      </c>
      <c r="V274" s="319">
        <v>9</v>
      </c>
      <c r="W274" s="319">
        <v>50</v>
      </c>
      <c r="X274" s="319">
        <v>12000</v>
      </c>
      <c r="Y274" s="319">
        <v>4</v>
      </c>
      <c r="Z274" s="319">
        <v>95000</v>
      </c>
      <c r="AA274" s="319">
        <v>155000</v>
      </c>
      <c r="AB274" s="319">
        <v>2.2000000000000002</v>
      </c>
      <c r="AC274" s="319">
        <v>46000</v>
      </c>
      <c r="AD274" s="319">
        <v>590</v>
      </c>
      <c r="AE274" s="319">
        <v>87.9</v>
      </c>
      <c r="AF274" s="319">
        <v>0</v>
      </c>
      <c r="AG274" s="319">
        <v>13</v>
      </c>
      <c r="AH274" s="319">
        <v>2.0960000000000001</v>
      </c>
      <c r="AI274" s="319">
        <v>0.89300000000000002</v>
      </c>
      <c r="AJ274" s="319">
        <v>9.1999999999999998E-2</v>
      </c>
      <c r="AK274" s="319">
        <v>4.66</v>
      </c>
      <c r="AL274" s="320">
        <v>30</v>
      </c>
      <c r="AM274" s="321"/>
      <c r="AN274" s="321" t="s">
        <v>668</v>
      </c>
      <c r="AO274" s="433">
        <v>0</v>
      </c>
    </row>
    <row r="275" spans="1:41" x14ac:dyDescent="0.25">
      <c r="A275" s="315" t="s">
        <v>275</v>
      </c>
      <c r="B275" s="316">
        <v>100</v>
      </c>
      <c r="C275" s="316" t="s">
        <v>200</v>
      </c>
      <c r="D275" s="319">
        <v>56</v>
      </c>
      <c r="E275" s="319">
        <v>5.73</v>
      </c>
      <c r="F275" s="319">
        <v>7.68</v>
      </c>
      <c r="G275" s="319">
        <v>0.18</v>
      </c>
      <c r="H275" s="319">
        <v>7</v>
      </c>
      <c r="I275" s="319">
        <v>48</v>
      </c>
      <c r="J275" s="319">
        <v>234</v>
      </c>
      <c r="K275" s="319">
        <v>124</v>
      </c>
      <c r="L275" s="319">
        <v>641</v>
      </c>
      <c r="M275" s="319">
        <v>53</v>
      </c>
      <c r="N275" s="319">
        <v>12</v>
      </c>
      <c r="O275" s="319">
        <v>0.61</v>
      </c>
      <c r="P275" s="319">
        <v>900</v>
      </c>
      <c r="Q275" s="319">
        <v>0</v>
      </c>
      <c r="R275" s="319">
        <v>0</v>
      </c>
      <c r="S275" s="319">
        <v>0.2</v>
      </c>
      <c r="T275" s="319">
        <v>15200</v>
      </c>
      <c r="U275" s="318">
        <v>199000</v>
      </c>
      <c r="V275" s="319">
        <v>15</v>
      </c>
      <c r="W275" s="319">
        <v>90</v>
      </c>
      <c r="X275" s="319">
        <v>19000</v>
      </c>
      <c r="Y275" s="319">
        <v>5</v>
      </c>
      <c r="Z275" s="319">
        <v>157000</v>
      </c>
      <c r="AA275" s="319">
        <v>255000</v>
      </c>
      <c r="AB275" s="319">
        <v>3.6</v>
      </c>
      <c r="AC275" s="319">
        <v>77000</v>
      </c>
      <c r="AD275" s="319">
        <v>970</v>
      </c>
      <c r="AE275" s="319">
        <v>85.23</v>
      </c>
      <c r="AF275" s="319">
        <v>0</v>
      </c>
      <c r="AG275" s="319">
        <v>2</v>
      </c>
      <c r="AH275" s="319">
        <v>0.11600000000000001</v>
      </c>
      <c r="AI275" s="319">
        <v>4.9000000000000002E-2</v>
      </c>
      <c r="AJ275" s="319">
        <v>5.0000000000000001E-3</v>
      </c>
      <c r="AK275" s="319">
        <v>7.68</v>
      </c>
      <c r="AL275" s="320">
        <v>30</v>
      </c>
      <c r="AM275" s="321"/>
      <c r="AN275" s="321" t="s">
        <v>669</v>
      </c>
      <c r="AO275" s="433">
        <v>0</v>
      </c>
    </row>
    <row r="276" spans="1:41" x14ac:dyDescent="0.25">
      <c r="A276" s="328" t="s">
        <v>53</v>
      </c>
      <c r="B276" s="329">
        <v>100</v>
      </c>
      <c r="C276" s="329" t="s">
        <v>200</v>
      </c>
      <c r="D276" s="330">
        <v>17</v>
      </c>
      <c r="E276" s="330">
        <v>1.21</v>
      </c>
      <c r="F276" s="330">
        <v>3.11</v>
      </c>
      <c r="G276" s="330">
        <v>0.32</v>
      </c>
      <c r="H276" s="330">
        <v>200</v>
      </c>
      <c r="I276" s="330">
        <v>45</v>
      </c>
      <c r="J276" s="330">
        <v>94</v>
      </c>
      <c r="K276" s="330">
        <v>451</v>
      </c>
      <c r="L276" s="330">
        <v>204</v>
      </c>
      <c r="M276" s="330">
        <v>163</v>
      </c>
      <c r="N276" s="330">
        <v>24</v>
      </c>
      <c r="O276" s="330">
        <v>0</v>
      </c>
      <c r="P276" s="331">
        <v>17900</v>
      </c>
      <c r="Q276" s="330">
        <v>0</v>
      </c>
      <c r="R276" s="330">
        <v>120</v>
      </c>
      <c r="S276" s="330">
        <v>4.3</v>
      </c>
      <c r="T276" s="330">
        <v>9500</v>
      </c>
      <c r="U276" s="330">
        <v>16000</v>
      </c>
      <c r="V276" s="330">
        <v>53</v>
      </c>
      <c r="W276" s="330">
        <v>370</v>
      </c>
      <c r="X276" s="330">
        <v>18000</v>
      </c>
      <c r="Y276" s="330">
        <v>177</v>
      </c>
      <c r="Z276" s="330">
        <v>38000</v>
      </c>
      <c r="AA276" s="330">
        <v>261000</v>
      </c>
      <c r="AB276" s="330">
        <v>0.2</v>
      </c>
      <c r="AC276" s="330">
        <v>8000</v>
      </c>
      <c r="AD276" s="330">
        <v>320</v>
      </c>
      <c r="AE276" s="332">
        <v>94.79</v>
      </c>
      <c r="AF276" s="330">
        <v>1</v>
      </c>
      <c r="AG276" s="330">
        <v>0</v>
      </c>
      <c r="AH276" s="330">
        <v>8.4000000000000005E-2</v>
      </c>
      <c r="AI276" s="330">
        <v>1.0999999999999999E-2</v>
      </c>
      <c r="AJ276" s="330">
        <v>9.0999999999999998E-2</v>
      </c>
      <c r="AK276" s="330">
        <v>2.5</v>
      </c>
      <c r="AL276" s="333">
        <v>15</v>
      </c>
      <c r="AM276" s="334"/>
      <c r="AN276" s="334" t="s">
        <v>539</v>
      </c>
      <c r="AO276" s="435">
        <v>0</v>
      </c>
    </row>
    <row r="277" spans="1:41" x14ac:dyDescent="0.25">
      <c r="A277" s="337" t="s">
        <v>736</v>
      </c>
      <c r="B277" s="345">
        <v>1</v>
      </c>
      <c r="C277" s="346" t="s">
        <v>195</v>
      </c>
      <c r="D277" s="347">
        <v>0</v>
      </c>
      <c r="E277" s="347">
        <v>0</v>
      </c>
      <c r="F277" s="347">
        <v>0</v>
      </c>
      <c r="G277" s="347">
        <v>0</v>
      </c>
      <c r="H277" s="347">
        <v>0</v>
      </c>
      <c r="I277" s="347">
        <v>0</v>
      </c>
      <c r="J277" s="347">
        <v>0</v>
      </c>
      <c r="K277" s="347">
        <v>0</v>
      </c>
      <c r="L277" s="347">
        <v>0</v>
      </c>
      <c r="M277" s="347">
        <v>0</v>
      </c>
      <c r="N277" s="347">
        <v>0</v>
      </c>
      <c r="O277" s="347">
        <v>0</v>
      </c>
      <c r="P277" s="347">
        <v>0</v>
      </c>
      <c r="Q277" s="347">
        <v>0</v>
      </c>
      <c r="R277" s="347">
        <v>0</v>
      </c>
      <c r="S277" s="347">
        <v>0</v>
      </c>
      <c r="T277" s="347">
        <v>0</v>
      </c>
      <c r="U277" s="347">
        <v>0</v>
      </c>
      <c r="V277" s="347">
        <v>0</v>
      </c>
      <c r="W277" s="347">
        <v>0</v>
      </c>
      <c r="X277" s="347">
        <v>0</v>
      </c>
      <c r="Y277" s="347">
        <v>0</v>
      </c>
      <c r="Z277" s="347">
        <v>0</v>
      </c>
      <c r="AA277" s="347">
        <v>0</v>
      </c>
      <c r="AB277" s="347">
        <v>0</v>
      </c>
      <c r="AC277" s="347">
        <v>0</v>
      </c>
      <c r="AD277" s="347">
        <v>0</v>
      </c>
      <c r="AE277" s="347">
        <v>0</v>
      </c>
      <c r="AF277" s="347">
        <v>0</v>
      </c>
      <c r="AG277" s="347">
        <v>0</v>
      </c>
      <c r="AH277" s="347">
        <v>0</v>
      </c>
      <c r="AI277" s="347">
        <v>0</v>
      </c>
      <c r="AJ277" s="347">
        <v>0</v>
      </c>
      <c r="AK277" s="347">
        <v>0</v>
      </c>
      <c r="AL277" s="348" t="s">
        <v>195</v>
      </c>
      <c r="AM277" s="306" t="s">
        <v>731</v>
      </c>
      <c r="AN277" s="345" t="s">
        <v>741</v>
      </c>
      <c r="AO277" s="429">
        <v>0</v>
      </c>
    </row>
    <row r="278" spans="1:41" x14ac:dyDescent="0.25">
      <c r="A278" s="337" t="s">
        <v>735</v>
      </c>
    </row>
  </sheetData>
  <sheetProtection selectLockedCells="1"/>
  <autoFilter ref="A5:AO5" xr:uid="{00000000-0009-0000-0000-000006000000}"/>
  <phoneticPr fontId="0" type="noConversion"/>
  <pageMargins left="0.75" right="0.75" top="1" bottom="1" header="0.5" footer="0.5"/>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7"/>
  <sheetViews>
    <sheetView workbookViewId="0">
      <selection activeCell="D7" sqref="D7:M7"/>
    </sheetView>
  </sheetViews>
  <sheetFormatPr defaultColWidth="9" defaultRowHeight="13.2" x14ac:dyDescent="0.25"/>
  <cols>
    <col min="1" max="16384" width="9" style="65"/>
  </cols>
  <sheetData>
    <row r="1" spans="1:13" s="166" customFormat="1" ht="30" customHeight="1" x14ac:dyDescent="0.25">
      <c r="A1" s="166" t="s">
        <v>850</v>
      </c>
    </row>
    <row r="2" spans="1:13" s="166" customFormat="1" ht="30" customHeight="1" x14ac:dyDescent="0.25">
      <c r="A2" s="166" t="s">
        <v>740</v>
      </c>
    </row>
    <row r="3" spans="1:13" s="167" customFormat="1" ht="30" customHeight="1" x14ac:dyDescent="0.25">
      <c r="A3" s="166" t="s">
        <v>718</v>
      </c>
    </row>
    <row r="4" spans="1:13" s="167" customFormat="1" ht="30" customHeight="1" x14ac:dyDescent="0.25">
      <c r="A4" s="166" t="s">
        <v>716</v>
      </c>
    </row>
    <row r="5" spans="1:13" s="166" customFormat="1" ht="30" customHeight="1" x14ac:dyDescent="0.25">
      <c r="A5" s="166" t="s">
        <v>190</v>
      </c>
    </row>
    <row r="6" spans="1:13" s="166" customFormat="1" ht="30" customHeight="1" x14ac:dyDescent="0.25">
      <c r="A6" s="166" t="s">
        <v>849</v>
      </c>
    </row>
    <row r="7" spans="1:13" s="167" customFormat="1" ht="30" customHeight="1" x14ac:dyDescent="0.25">
      <c r="A7" s="166" t="s">
        <v>189</v>
      </c>
      <c r="D7" s="610" t="s">
        <v>717</v>
      </c>
      <c r="E7" s="610"/>
      <c r="F7" s="610"/>
      <c r="G7" s="610"/>
      <c r="H7" s="610"/>
      <c r="I7" s="610"/>
      <c r="J7" s="610"/>
      <c r="K7" s="610"/>
      <c r="L7" s="610"/>
      <c r="M7" s="610"/>
    </row>
  </sheetData>
  <mergeCells count="1">
    <mergeCell ref="D7:M7"/>
  </mergeCells>
  <phoneticPr fontId="5" type="noConversion"/>
  <hyperlinks>
    <hyperlink ref="D7" r:id="rId1" display="Download list of food products." xr:uid="{00000000-0004-0000-0700-000000000000}"/>
  </hyperlinks>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8"/>
  <sheetViews>
    <sheetView workbookViewId="0">
      <selection activeCell="M58" sqref="M58"/>
    </sheetView>
  </sheetViews>
  <sheetFormatPr defaultColWidth="20.21875" defaultRowHeight="17.399999999999999" x14ac:dyDescent="0.3"/>
  <cols>
    <col min="1" max="8" width="21.77734375" style="155" customWidth="1"/>
    <col min="9" max="16384" width="20.21875" style="155"/>
  </cols>
  <sheetData>
    <row r="1" spans="1:8" ht="148.80000000000001" customHeight="1" x14ac:dyDescent="0.3">
      <c r="A1" s="61" t="s">
        <v>454</v>
      </c>
      <c r="B1" s="61"/>
      <c r="C1" s="61"/>
      <c r="D1" s="61"/>
      <c r="E1" s="61"/>
      <c r="F1" s="61"/>
      <c r="G1" s="61"/>
      <c r="H1" s="61"/>
    </row>
    <row r="2" spans="1:8" x14ac:dyDescent="0.3">
      <c r="A2" s="61"/>
      <c r="B2" s="61"/>
      <c r="C2" s="61"/>
      <c r="D2" s="61"/>
      <c r="E2" s="61"/>
      <c r="F2" s="61"/>
      <c r="G2" s="61"/>
      <c r="H2" s="61"/>
    </row>
    <row r="3" spans="1:8" ht="21" x14ac:dyDescent="0.4">
      <c r="A3" s="606" t="s">
        <v>848</v>
      </c>
      <c r="B3" s="606"/>
      <c r="C3" s="606"/>
      <c r="D3" s="606"/>
      <c r="E3" s="606"/>
      <c r="F3" s="606"/>
      <c r="G3" s="606"/>
      <c r="H3" s="606"/>
    </row>
    <row r="4" spans="1:8" x14ac:dyDescent="0.3">
      <c r="A4" s="61"/>
      <c r="B4" s="61"/>
      <c r="C4" s="61"/>
      <c r="D4" s="61"/>
      <c r="E4" s="61"/>
      <c r="F4" s="61"/>
      <c r="G4" s="61"/>
      <c r="H4" s="61"/>
    </row>
    <row r="5" spans="1:8" s="156" customFormat="1" x14ac:dyDescent="0.3">
      <c r="A5" s="62" t="s">
        <v>440</v>
      </c>
      <c r="B5" s="62"/>
      <c r="C5" s="62"/>
      <c r="D5" s="62"/>
      <c r="E5" s="62"/>
      <c r="F5" s="62"/>
      <c r="G5" s="62"/>
      <c r="H5" s="62"/>
    </row>
    <row r="6" spans="1:8" x14ac:dyDescent="0.3">
      <c r="A6" s="61"/>
      <c r="B6" s="61"/>
      <c r="C6" s="61"/>
      <c r="D6" s="61"/>
      <c r="E6" s="61"/>
      <c r="F6" s="61"/>
      <c r="G6" s="61"/>
      <c r="H6" s="61"/>
    </row>
    <row r="7" spans="1:8" x14ac:dyDescent="0.3">
      <c r="A7" s="63" t="s">
        <v>856</v>
      </c>
      <c r="B7" s="463" t="s">
        <v>857</v>
      </c>
      <c r="C7" s="61"/>
      <c r="D7" s="61"/>
      <c r="E7" s="61"/>
      <c r="F7" s="61"/>
      <c r="G7" s="61"/>
      <c r="H7" s="61"/>
    </row>
    <row r="8" spans="1:8" x14ac:dyDescent="0.3">
      <c r="A8" s="63" t="s">
        <v>441</v>
      </c>
      <c r="B8" s="61" t="s">
        <v>448</v>
      </c>
      <c r="C8" s="61"/>
      <c r="D8" s="61"/>
      <c r="E8" s="61"/>
      <c r="F8" s="61"/>
      <c r="G8" s="61"/>
      <c r="H8" s="61"/>
    </row>
    <row r="9" spans="1:8" x14ac:dyDescent="0.3">
      <c r="A9" s="63" t="s">
        <v>442</v>
      </c>
      <c r="B9" s="61" t="s">
        <v>449</v>
      </c>
      <c r="C9" s="61"/>
      <c r="D9" s="61"/>
      <c r="E9" s="61"/>
      <c r="F9" s="61"/>
      <c r="G9" s="61"/>
      <c r="H9" s="61"/>
    </row>
    <row r="10" spans="1:8" x14ac:dyDescent="0.3">
      <c r="A10" s="63" t="s">
        <v>443</v>
      </c>
      <c r="B10" s="61" t="s">
        <v>450</v>
      </c>
      <c r="C10" s="61"/>
      <c r="D10" s="61"/>
      <c r="E10" s="61"/>
      <c r="F10" s="61"/>
      <c r="G10" s="61"/>
      <c r="H10" s="61"/>
    </row>
    <row r="11" spans="1:8" x14ac:dyDescent="0.3">
      <c r="A11" s="63" t="s">
        <v>444</v>
      </c>
      <c r="B11" s="61" t="s">
        <v>451</v>
      </c>
      <c r="C11" s="61"/>
      <c r="D11" s="61"/>
      <c r="E11" s="61"/>
      <c r="F11" s="61"/>
      <c r="G11" s="61"/>
      <c r="H11" s="61"/>
    </row>
    <row r="12" spans="1:8" x14ac:dyDescent="0.3">
      <c r="A12" s="63" t="s">
        <v>445</v>
      </c>
      <c r="B12" s="61" t="s">
        <v>452</v>
      </c>
      <c r="C12" s="61"/>
      <c r="D12" s="61"/>
      <c r="E12" s="61"/>
      <c r="F12" s="61"/>
      <c r="G12" s="61"/>
      <c r="H12" s="61"/>
    </row>
    <row r="13" spans="1:8" x14ac:dyDescent="0.3">
      <c r="A13" s="63" t="s">
        <v>447</v>
      </c>
      <c r="B13" s="61" t="s">
        <v>847</v>
      </c>
      <c r="C13" s="61"/>
      <c r="D13" s="61"/>
      <c r="E13" s="61"/>
      <c r="F13" s="61"/>
      <c r="G13" s="61"/>
      <c r="H13" s="61"/>
    </row>
    <row r="14" spans="1:8" x14ac:dyDescent="0.3">
      <c r="A14" s="63" t="s">
        <v>446</v>
      </c>
      <c r="B14" s="61" t="s">
        <v>453</v>
      </c>
      <c r="C14" s="61"/>
      <c r="D14" s="61"/>
      <c r="E14" s="61"/>
      <c r="F14" s="61"/>
      <c r="G14" s="61"/>
      <c r="H14" s="61"/>
    </row>
    <row r="15" spans="1:8" x14ac:dyDescent="0.3">
      <c r="A15" s="63" t="s">
        <v>455</v>
      </c>
      <c r="B15" s="61" t="s">
        <v>457</v>
      </c>
      <c r="C15" s="61"/>
      <c r="D15" s="61"/>
      <c r="E15" s="61"/>
      <c r="F15" s="61"/>
      <c r="G15" s="61"/>
      <c r="H15" s="61"/>
    </row>
    <row r="16" spans="1:8" x14ac:dyDescent="0.3">
      <c r="A16" s="61"/>
      <c r="B16" s="61"/>
      <c r="C16" s="61"/>
      <c r="D16" s="61"/>
      <c r="E16" s="61"/>
      <c r="F16" s="61"/>
      <c r="G16" s="61"/>
      <c r="H16" s="61"/>
    </row>
    <row r="17" spans="1:8" ht="21" x14ac:dyDescent="0.4">
      <c r="A17" s="606" t="s">
        <v>846</v>
      </c>
      <c r="B17" s="606"/>
      <c r="C17" s="606"/>
      <c r="D17" s="606"/>
      <c r="E17" s="606"/>
      <c r="F17" s="606"/>
      <c r="G17" s="606"/>
      <c r="H17" s="606"/>
    </row>
    <row r="18" spans="1:8" ht="21" x14ac:dyDescent="0.4">
      <c r="A18" s="464"/>
      <c r="B18" s="464"/>
      <c r="C18" s="464"/>
      <c r="D18" s="464"/>
      <c r="E18" s="464"/>
      <c r="F18" s="464"/>
      <c r="G18" s="464"/>
      <c r="H18" s="464"/>
    </row>
    <row r="19" spans="1:8" ht="21" x14ac:dyDescent="0.4">
      <c r="A19" s="464"/>
      <c r="B19" s="464"/>
      <c r="C19" s="464"/>
      <c r="D19" s="464"/>
      <c r="E19" s="464"/>
      <c r="F19" s="464"/>
      <c r="G19" s="464"/>
      <c r="H19" s="464"/>
    </row>
    <row r="20" spans="1:8" ht="21" x14ac:dyDescent="0.4">
      <c r="A20" s="464"/>
      <c r="B20" s="464"/>
      <c r="C20" s="464"/>
      <c r="D20" s="464"/>
      <c r="E20" s="464"/>
      <c r="F20" s="464"/>
      <c r="G20" s="464"/>
      <c r="H20" s="464"/>
    </row>
    <row r="21" spans="1:8" ht="21" x14ac:dyDescent="0.4">
      <c r="A21" s="464"/>
      <c r="B21" s="464"/>
      <c r="C21" s="464"/>
      <c r="D21" s="464"/>
      <c r="E21" s="464"/>
      <c r="F21" s="464"/>
      <c r="G21" s="464"/>
      <c r="H21" s="464"/>
    </row>
    <row r="22" spans="1:8" ht="21" x14ac:dyDescent="0.4">
      <c r="A22" s="464"/>
      <c r="B22" s="464"/>
      <c r="C22" s="464"/>
      <c r="D22" s="464"/>
      <c r="E22" s="464"/>
      <c r="F22" s="464"/>
      <c r="G22" s="464"/>
      <c r="H22" s="464"/>
    </row>
    <row r="23" spans="1:8" ht="21" x14ac:dyDescent="0.4">
      <c r="A23" s="464"/>
      <c r="B23" s="464"/>
      <c r="C23" s="464"/>
      <c r="D23" s="464"/>
      <c r="E23" s="464"/>
      <c r="F23" s="464"/>
      <c r="G23" s="464"/>
      <c r="H23" s="464"/>
    </row>
    <row r="24" spans="1:8" ht="21" x14ac:dyDescent="0.4">
      <c r="A24" s="464"/>
      <c r="B24" s="464"/>
      <c r="C24" s="464"/>
      <c r="D24" s="464"/>
      <c r="E24" s="464"/>
      <c r="F24" s="464"/>
      <c r="G24" s="464"/>
      <c r="H24" s="464"/>
    </row>
    <row r="25" spans="1:8" ht="21" x14ac:dyDescent="0.4">
      <c r="A25" s="464"/>
      <c r="B25" s="464"/>
      <c r="C25" s="464"/>
      <c r="D25" s="464"/>
      <c r="E25" s="464"/>
      <c r="F25" s="464"/>
      <c r="G25" s="464"/>
      <c r="H25" s="464"/>
    </row>
    <row r="26" spans="1:8" ht="21" x14ac:dyDescent="0.4">
      <c r="A26" s="464"/>
      <c r="B26" s="464"/>
      <c r="C26" s="464"/>
      <c r="D26" s="464"/>
      <c r="E26" s="464"/>
      <c r="F26" s="464"/>
      <c r="G26" s="464"/>
      <c r="H26" s="464"/>
    </row>
    <row r="27" spans="1:8" ht="21" x14ac:dyDescent="0.4">
      <c r="A27" s="464"/>
      <c r="B27" s="464"/>
      <c r="C27" s="464"/>
      <c r="D27" s="464"/>
      <c r="E27" s="464"/>
      <c r="F27" s="464"/>
      <c r="G27" s="464"/>
      <c r="H27" s="464"/>
    </row>
    <row r="28" spans="1:8" ht="21" x14ac:dyDescent="0.4">
      <c r="A28" s="464"/>
      <c r="B28" s="464"/>
      <c r="C28" s="464"/>
      <c r="D28" s="464"/>
      <c r="E28" s="464"/>
      <c r="F28" s="464"/>
      <c r="G28" s="464"/>
      <c r="H28" s="464"/>
    </row>
    <row r="29" spans="1:8" ht="21" x14ac:dyDescent="0.4">
      <c r="A29" s="464"/>
      <c r="B29" s="464"/>
      <c r="C29" s="464"/>
      <c r="D29" s="464"/>
      <c r="E29" s="464"/>
      <c r="F29" s="464"/>
      <c r="G29" s="464"/>
      <c r="H29" s="464"/>
    </row>
    <row r="30" spans="1:8" ht="21" x14ac:dyDescent="0.4">
      <c r="A30" s="464"/>
      <c r="B30" s="464"/>
      <c r="C30" s="464"/>
      <c r="D30" s="464"/>
      <c r="E30" s="464"/>
      <c r="F30" s="464"/>
      <c r="G30" s="464"/>
      <c r="H30" s="464"/>
    </row>
    <row r="31" spans="1:8" ht="21" x14ac:dyDescent="0.4">
      <c r="A31" s="464"/>
      <c r="B31" s="464"/>
      <c r="C31" s="464"/>
      <c r="D31" s="464"/>
      <c r="E31" s="464"/>
      <c r="F31" s="464"/>
      <c r="G31" s="464"/>
      <c r="H31" s="464"/>
    </row>
    <row r="32" spans="1:8" ht="21" x14ac:dyDescent="0.4">
      <c r="A32" s="464"/>
      <c r="B32" s="464"/>
      <c r="C32" s="464"/>
      <c r="D32" s="464"/>
      <c r="E32" s="464"/>
      <c r="F32" s="464"/>
      <c r="G32" s="464"/>
      <c r="H32" s="464"/>
    </row>
    <row r="33" spans="1:8" ht="21" x14ac:dyDescent="0.4">
      <c r="A33" s="464"/>
      <c r="B33" s="464"/>
      <c r="C33" s="464"/>
      <c r="D33" s="464"/>
      <c r="E33" s="464"/>
      <c r="F33" s="464"/>
      <c r="G33" s="464"/>
      <c r="H33" s="464"/>
    </row>
    <row r="34" spans="1:8" ht="21" x14ac:dyDescent="0.4">
      <c r="A34" s="464"/>
      <c r="B34" s="464"/>
      <c r="C34" s="464"/>
      <c r="D34" s="464"/>
      <c r="E34" s="464"/>
      <c r="F34" s="464"/>
      <c r="G34" s="464"/>
      <c r="H34" s="464"/>
    </row>
    <row r="35" spans="1:8" ht="21" x14ac:dyDescent="0.4">
      <c r="A35" s="464"/>
      <c r="B35" s="464"/>
      <c r="C35" s="464"/>
      <c r="D35" s="464"/>
      <c r="E35" s="464"/>
      <c r="F35" s="464"/>
      <c r="G35" s="464"/>
      <c r="H35" s="464"/>
    </row>
    <row r="36" spans="1:8" x14ac:dyDescent="0.3">
      <c r="A36" s="61"/>
      <c r="B36" s="61"/>
      <c r="C36" s="61"/>
      <c r="D36" s="61"/>
      <c r="E36" s="61"/>
      <c r="F36" s="61"/>
      <c r="G36" s="61"/>
      <c r="H36" s="61"/>
    </row>
    <row r="58" spans="13:13" x14ac:dyDescent="0.3">
      <c r="M58" s="157" t="s">
        <v>456</v>
      </c>
    </row>
  </sheetData>
  <sheetProtection password="9687" sheet="1" objects="1" scenarios="1" selectLockedCells="1"/>
  <mergeCells count="2">
    <mergeCell ref="A3:H3"/>
    <mergeCell ref="A17:H17"/>
  </mergeCells>
  <phoneticPr fontId="5" type="noConversion"/>
  <hyperlinks>
    <hyperlink ref="A3" r:id="rId1" display="Click here to visite my website True-Natural-Bodybuilding.com" xr:uid="{00000000-0004-0000-0300-000000000000}"/>
    <hyperlink ref="A8" r:id="rId2" xr:uid="{00000000-0004-0000-0300-000001000000}"/>
    <hyperlink ref="A9" r:id="rId3" xr:uid="{00000000-0004-0000-0300-000002000000}"/>
    <hyperlink ref="A10" r:id="rId4" xr:uid="{00000000-0004-0000-0300-000003000000}"/>
    <hyperlink ref="A11" r:id="rId5" xr:uid="{00000000-0004-0000-0300-000004000000}"/>
    <hyperlink ref="A12" r:id="rId6" xr:uid="{00000000-0004-0000-0300-000005000000}"/>
    <hyperlink ref="A13" r:id="rId7" xr:uid="{00000000-0004-0000-0300-000006000000}"/>
    <hyperlink ref="A14" r:id="rId8" xr:uid="{00000000-0004-0000-0300-000007000000}"/>
    <hyperlink ref="A15" r:id="rId9" xr:uid="{00000000-0004-0000-0300-000008000000}"/>
    <hyperlink ref="A17" r:id="rId10" display="Click here to visite my website True-Natural-Bodybuilding.com" xr:uid="{00000000-0004-0000-0300-000009000000}"/>
    <hyperlink ref="A3:H3" r:id="rId11" display="Click here to visite my website  True-Natural-Bodybuilding.com" xr:uid="{00000000-0004-0000-0300-00000A000000}"/>
    <hyperlink ref="A17:H17" r:id="rId12" display="True-Natural-Bodybuilding.com" xr:uid="{00000000-0004-0000-0300-00000B000000}"/>
    <hyperlink ref="M58" r:id="rId13" xr:uid="{00000000-0004-0000-0300-00000C000000}"/>
    <hyperlink ref="A7" r:id="rId14" location="definition" xr:uid="{00000000-0004-0000-0300-00000D000000}"/>
  </hyperlinks>
  <pageMargins left="0.75" right="0.75" top="1" bottom="1" header="0.5" footer="0.5"/>
  <pageSetup paperSize="9" orientation="portrait" horizontalDpi="300" verticalDpi="300" r:id="rId15"/>
  <headerFooter alignWithMargins="0"/>
  <drawing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TNBB Routine</vt:lpstr>
      <vt:lpstr>Diet Plan</vt:lpstr>
      <vt:lpstr>Printable Report</vt:lpstr>
      <vt:lpstr>TN Protein Ice Creams</vt:lpstr>
      <vt:lpstr>How To - Manual</vt:lpstr>
      <vt:lpstr>Nutrition Table</vt:lpstr>
      <vt:lpstr>8000 More Products</vt:lpstr>
      <vt:lpstr>True-Natural-Bodybuilding.com</vt:lpstr>
      <vt:lpstr>'Printable Report'!Print_Area</vt:lpstr>
      <vt:lpstr>'Printable Report'!Print_Titles</vt:lpstr>
      <vt:lpstr>Tabel</vt:lpstr>
    </vt:vector>
  </TitlesOfParts>
  <Company>true-natural-bodybuilding.com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diet-plan-true-natural-bodybuilding</dc:title>
  <dc:subject>nutrition table</dc:subject>
  <dc:creator>Jos TN</dc:creator>
  <cp:keywords>excel diet plan nutrition body fat weight natural bodybuilding</cp:keywords>
  <dc:description>Copyright protected.</dc:description>
  <cp:lastModifiedBy>Vanhoudt, Jos-7147 [JRDBE]</cp:lastModifiedBy>
  <cp:lastPrinted>2010-02-08T01:16:58Z</cp:lastPrinted>
  <dcterms:created xsi:type="dcterms:W3CDTF">2004-12-28T15:21:31Z</dcterms:created>
  <dcterms:modified xsi:type="dcterms:W3CDTF">2023-11-04T19:01:36Z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1552407739</vt:i4>
  </property>
  <property fmtid="{D5CDD505-2E9C-101B-9397-08002B2CF9AE}" pid="3" name="_EmailSubject">
    <vt:lpwstr/>
  </property>
  <property fmtid="{D5CDD505-2E9C-101B-9397-08002B2CF9AE}" pid="4" name="_AuthorEmail">
    <vt:lpwstr>hanspoppelaars@wanadoo.nl</vt:lpwstr>
  </property>
  <property fmtid="{D5CDD505-2E9C-101B-9397-08002B2CF9AE}" pid="5" name="_AuthorEmailDisplayName">
    <vt:lpwstr>Hans Poppelaars</vt:lpwstr>
  </property>
  <property fmtid="{D5CDD505-2E9C-101B-9397-08002B2CF9AE}" pid="6" name="_ReviewingToolsShownOnce">
    <vt:lpwstr/>
  </property>
</Properties>
</file>